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i\Desktop\OAI 2023\Finanzas  2023\Estados  de cuenta de los suplidores 2023\Estado de Cuentas de los Suplidores narzo 2023\"/>
    </mc:Choice>
  </mc:AlternateContent>
  <bookViews>
    <workbookView xWindow="0" yWindow="0" windowWidth="15360" windowHeight="7155"/>
  </bookViews>
  <sheets>
    <sheet name="Hoja2" sheetId="2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50" i="2" l="1"/>
  <c r="K1548" i="2" s="1"/>
  <c r="H1548" i="2"/>
  <c r="J1547" i="2"/>
  <c r="J1546" i="2"/>
  <c r="J1544" i="2"/>
  <c r="J1542" i="2"/>
  <c r="K1541" i="2" s="1"/>
  <c r="J1540" i="2"/>
  <c r="J1539" i="2"/>
  <c r="J1538" i="2"/>
  <c r="J1537" i="2"/>
  <c r="J1536" i="2"/>
  <c r="J1535" i="2"/>
  <c r="J1534" i="2"/>
  <c r="J1533" i="2"/>
  <c r="J1532" i="2"/>
  <c r="J1531" i="2"/>
  <c r="J1530" i="2"/>
  <c r="J1529" i="2"/>
  <c r="J1528" i="2"/>
  <c r="J1527" i="2"/>
  <c r="J1526" i="2"/>
  <c r="J1525" i="2"/>
  <c r="J1524" i="2"/>
  <c r="J1523" i="2"/>
  <c r="J1522" i="2"/>
  <c r="J1521" i="2"/>
  <c r="J1520" i="2"/>
  <c r="J1519" i="2"/>
  <c r="J1518" i="2"/>
  <c r="J1517" i="2"/>
  <c r="J1516" i="2"/>
  <c r="J1515" i="2"/>
  <c r="J1514" i="2"/>
  <c r="J1513" i="2"/>
  <c r="J1512" i="2"/>
  <c r="J1511" i="2"/>
  <c r="J1510" i="2"/>
  <c r="J1509" i="2"/>
  <c r="J1508" i="2"/>
  <c r="J1507" i="2"/>
  <c r="J1506" i="2"/>
  <c r="J1505" i="2"/>
  <c r="J1504" i="2"/>
  <c r="C1503" i="2"/>
  <c r="B1503" i="2"/>
  <c r="J1502" i="2"/>
  <c r="J1501" i="2"/>
  <c r="J1500" i="2"/>
  <c r="J1499" i="2"/>
  <c r="J1498" i="2"/>
  <c r="D1497" i="2"/>
  <c r="C1497" i="2"/>
  <c r="B1497" i="2"/>
  <c r="J1496" i="2"/>
  <c r="J1495" i="2"/>
  <c r="J1494" i="2"/>
  <c r="J1493" i="2"/>
  <c r="J1492" i="2"/>
  <c r="J1491" i="2"/>
  <c r="J1490" i="2"/>
  <c r="J1489" i="2"/>
  <c r="J1488" i="2"/>
  <c r="J1487" i="2"/>
  <c r="J1486" i="2"/>
  <c r="J1485" i="2"/>
  <c r="J1484" i="2"/>
  <c r="J1483" i="2"/>
  <c r="J1482" i="2"/>
  <c r="J1481" i="2"/>
  <c r="J1480" i="2"/>
  <c r="J1479" i="2"/>
  <c r="J1478" i="2"/>
  <c r="J1477" i="2"/>
  <c r="J1476" i="2"/>
  <c r="J1475" i="2"/>
  <c r="J1474" i="2"/>
  <c r="J1473" i="2"/>
  <c r="J1472" i="2"/>
  <c r="J1471" i="2"/>
  <c r="J1470" i="2"/>
  <c r="J1469" i="2"/>
  <c r="J1468" i="2"/>
  <c r="J1467" i="2"/>
  <c r="J1466" i="2"/>
  <c r="J1465" i="2"/>
  <c r="J1464" i="2"/>
  <c r="J1463" i="2"/>
  <c r="J1462" i="2"/>
  <c r="C1461" i="2"/>
  <c r="B1461" i="2"/>
  <c r="J1460" i="2"/>
  <c r="J1459" i="2"/>
  <c r="C1458" i="2"/>
  <c r="B1458" i="2"/>
  <c r="J1457" i="2"/>
  <c r="K1456" i="2" s="1"/>
  <c r="C1456" i="2"/>
  <c r="B1456" i="2"/>
  <c r="J1455" i="2"/>
  <c r="J1454" i="2"/>
  <c r="J1453" i="2"/>
  <c r="J1452" i="2"/>
  <c r="J1451" i="2"/>
  <c r="J1450" i="2"/>
  <c r="C1449" i="2"/>
  <c r="B1449" i="2"/>
  <c r="J1448" i="2"/>
  <c r="J1447" i="2"/>
  <c r="J1446" i="2"/>
  <c r="J1445" i="2"/>
  <c r="J1444" i="2"/>
  <c r="J1443" i="2"/>
  <c r="J1442" i="2"/>
  <c r="J1441" i="2"/>
  <c r="J1440" i="2"/>
  <c r="J1439" i="2"/>
  <c r="J1438" i="2"/>
  <c r="J1437" i="2"/>
  <c r="J1436" i="2"/>
  <c r="J1435" i="2"/>
  <c r="J1434" i="2"/>
  <c r="J1433" i="2"/>
  <c r="J1432" i="2"/>
  <c r="J1431" i="2"/>
  <c r="J1430" i="2"/>
  <c r="J1429" i="2"/>
  <c r="J1428" i="2"/>
  <c r="J1427" i="2"/>
  <c r="J1426" i="2"/>
  <c r="J1425" i="2"/>
  <c r="J1424" i="2"/>
  <c r="J1423" i="2"/>
  <c r="D1422" i="2"/>
  <c r="C1422" i="2"/>
  <c r="B1422" i="2"/>
  <c r="J1421" i="2"/>
  <c r="J1420" i="2"/>
  <c r="J1418" i="2"/>
  <c r="J1417" i="2"/>
  <c r="J1415" i="2"/>
  <c r="J1414" i="2"/>
  <c r="J1413" i="2"/>
  <c r="D1412" i="2"/>
  <c r="C1412" i="2"/>
  <c r="B1412" i="2"/>
  <c r="J1411" i="2"/>
  <c r="K1410" i="2" s="1"/>
  <c r="D1410" i="2"/>
  <c r="C1410" i="2"/>
  <c r="B1410" i="2"/>
  <c r="J1409" i="2"/>
  <c r="K1408" i="2" s="1"/>
  <c r="D1408" i="2"/>
  <c r="C1408" i="2"/>
  <c r="B1408" i="2"/>
  <c r="J1407" i="2"/>
  <c r="J1406" i="2"/>
  <c r="D1405" i="2"/>
  <c r="C1405" i="2"/>
  <c r="B1405" i="2"/>
  <c r="J1404" i="2"/>
  <c r="K1403" i="2" s="1"/>
  <c r="D1403" i="2"/>
  <c r="C1403" i="2"/>
  <c r="B1403" i="2"/>
  <c r="J1402" i="2"/>
  <c r="J1401" i="2"/>
  <c r="D1400" i="2"/>
  <c r="C1400" i="2"/>
  <c r="B1400" i="2"/>
  <c r="J1399" i="2"/>
  <c r="J1398" i="2"/>
  <c r="J1397" i="2"/>
  <c r="J1396" i="2"/>
  <c r="J1395" i="2"/>
  <c r="J1394" i="2"/>
  <c r="J1393" i="2"/>
  <c r="J1392" i="2"/>
  <c r="J1391" i="2"/>
  <c r="J1390" i="2"/>
  <c r="J1389" i="2"/>
  <c r="J1388" i="2"/>
  <c r="J1387" i="2"/>
  <c r="J1386" i="2"/>
  <c r="J1385" i="2"/>
  <c r="J1384" i="2"/>
  <c r="J1383" i="2"/>
  <c r="J1382" i="2"/>
  <c r="J1381" i="2"/>
  <c r="J1380" i="2"/>
  <c r="J1379" i="2"/>
  <c r="J1378" i="2"/>
  <c r="C1377" i="2"/>
  <c r="B1377" i="2"/>
  <c r="J1376" i="2"/>
  <c r="J1375" i="2"/>
  <c r="J1374" i="2"/>
  <c r="J1373" i="2"/>
  <c r="J1372" i="2"/>
  <c r="J1371" i="2"/>
  <c r="J1370" i="2"/>
  <c r="J1369" i="2"/>
  <c r="J1368" i="2"/>
  <c r="J1367" i="2"/>
  <c r="J1366" i="2"/>
  <c r="J1365" i="2"/>
  <c r="J1364" i="2"/>
  <c r="J1363" i="2"/>
  <c r="J1362" i="2"/>
  <c r="J1361" i="2"/>
  <c r="J1360" i="2"/>
  <c r="J1359" i="2"/>
  <c r="J1358" i="2"/>
  <c r="J1357" i="2"/>
  <c r="J1356" i="2"/>
  <c r="J1355" i="2"/>
  <c r="J1354" i="2"/>
  <c r="C1353" i="2"/>
  <c r="B1353" i="2"/>
  <c r="J1352" i="2"/>
  <c r="J1351" i="2"/>
  <c r="J1350" i="2"/>
  <c r="J1349" i="2"/>
  <c r="J1348" i="2"/>
  <c r="J1347" i="2"/>
  <c r="J1346" i="2"/>
  <c r="J1345" i="2"/>
  <c r="J1344" i="2"/>
  <c r="J1343" i="2"/>
  <c r="J1342" i="2"/>
  <c r="J1341" i="2"/>
  <c r="J1340" i="2"/>
  <c r="J1339" i="2"/>
  <c r="D1338" i="2"/>
  <c r="C1338" i="2"/>
  <c r="B1338" i="2"/>
  <c r="J1337" i="2"/>
  <c r="J1336" i="2"/>
  <c r="D1335" i="2"/>
  <c r="C1335" i="2"/>
  <c r="B1335" i="2"/>
  <c r="J1334" i="2"/>
  <c r="J1333" i="2"/>
  <c r="J1332" i="2"/>
  <c r="J1331" i="2"/>
  <c r="J1330" i="2"/>
  <c r="J1329" i="2"/>
  <c r="J1328" i="2"/>
  <c r="J1327" i="2"/>
  <c r="J1326" i="2"/>
  <c r="J1324" i="2"/>
  <c r="J1323" i="2"/>
  <c r="J1322" i="2"/>
  <c r="J1321" i="2"/>
  <c r="J1320" i="2"/>
  <c r="J1319" i="2"/>
  <c r="J1318" i="2"/>
  <c r="J1317" i="2"/>
  <c r="J1316" i="2"/>
  <c r="J1315" i="2"/>
  <c r="J1314" i="2"/>
  <c r="J1313" i="2"/>
  <c r="J1312" i="2"/>
  <c r="J1311" i="2"/>
  <c r="J1310" i="2"/>
  <c r="J1309" i="2"/>
  <c r="J1306" i="2"/>
  <c r="J1305" i="2"/>
  <c r="J1304" i="2"/>
  <c r="J1303" i="2"/>
  <c r="J1302" i="2"/>
  <c r="J1301" i="2"/>
  <c r="D1300" i="2"/>
  <c r="C1300" i="2"/>
  <c r="B1300" i="2"/>
  <c r="J1299" i="2"/>
  <c r="J1298" i="2"/>
  <c r="J1297" i="2"/>
  <c r="J1296" i="2"/>
  <c r="J1295" i="2"/>
  <c r="J1294" i="2"/>
  <c r="J1293" i="2"/>
  <c r="J1292" i="2"/>
  <c r="J1291" i="2"/>
  <c r="J1290" i="2"/>
  <c r="J1289" i="2"/>
  <c r="J1288" i="2"/>
  <c r="J1287" i="2"/>
  <c r="J1286" i="2"/>
  <c r="J1285" i="2"/>
  <c r="J1284" i="2"/>
  <c r="J1283" i="2"/>
  <c r="J1282" i="2"/>
  <c r="J1281" i="2"/>
  <c r="J1280" i="2"/>
  <c r="J1279" i="2"/>
  <c r="J1278" i="2"/>
  <c r="J1277" i="2"/>
  <c r="J1276" i="2"/>
  <c r="J1275" i="2"/>
  <c r="J1274" i="2"/>
  <c r="J1273" i="2"/>
  <c r="J1272" i="2"/>
  <c r="J1271" i="2"/>
  <c r="J1270" i="2"/>
  <c r="J1269" i="2"/>
  <c r="J1268" i="2"/>
  <c r="J1267" i="2"/>
  <c r="J1266" i="2"/>
  <c r="J1265" i="2"/>
  <c r="J1264" i="2"/>
  <c r="J1263" i="2"/>
  <c r="D1262" i="2"/>
  <c r="C1262" i="2"/>
  <c r="B1262" i="2"/>
  <c r="J1261" i="2"/>
  <c r="J1260" i="2"/>
  <c r="J1259" i="2"/>
  <c r="J1258" i="2"/>
  <c r="D1257" i="2"/>
  <c r="C1257" i="2"/>
  <c r="B1257" i="2"/>
  <c r="J1256" i="2"/>
  <c r="J1255" i="2"/>
  <c r="J1254" i="2"/>
  <c r="J1253" i="2"/>
  <c r="J1252" i="2"/>
  <c r="J1251" i="2"/>
  <c r="J1250" i="2"/>
  <c r="J1249" i="2"/>
  <c r="J1248" i="2"/>
  <c r="J1247" i="2"/>
  <c r="J1246" i="2"/>
  <c r="J1245" i="2"/>
  <c r="J1244" i="2"/>
  <c r="J1243" i="2"/>
  <c r="J1242" i="2"/>
  <c r="J1241" i="2"/>
  <c r="J1240" i="2"/>
  <c r="J1239" i="2"/>
  <c r="J1238" i="2"/>
  <c r="C1237" i="2"/>
  <c r="B1237" i="2"/>
  <c r="H1235" i="2"/>
  <c r="J1235" i="2" s="1"/>
  <c r="J1234" i="2"/>
  <c r="C1233" i="2"/>
  <c r="B1233" i="2"/>
  <c r="J1232" i="2"/>
  <c r="K1231" i="2" s="1"/>
  <c r="C1231" i="2"/>
  <c r="B1231" i="2"/>
  <c r="J1230" i="2"/>
  <c r="J1229" i="2"/>
  <c r="J1227" i="2"/>
  <c r="J1226" i="2"/>
  <c r="J1225" i="2"/>
  <c r="J1224" i="2"/>
  <c r="J1222" i="2"/>
  <c r="J1221" i="2"/>
  <c r="J1219" i="2"/>
  <c r="J1218" i="2"/>
  <c r="J1217" i="2"/>
  <c r="J1216" i="2"/>
  <c r="J1215" i="2"/>
  <c r="J1214" i="2"/>
  <c r="J1213" i="2"/>
  <c r="J1212" i="2"/>
  <c r="J1211" i="2"/>
  <c r="J1210" i="2"/>
  <c r="J1209" i="2"/>
  <c r="J1208" i="2"/>
  <c r="J1207" i="2"/>
  <c r="J1206" i="2"/>
  <c r="J1205" i="2"/>
  <c r="J1204" i="2"/>
  <c r="J1203" i="2"/>
  <c r="J1202" i="2"/>
  <c r="J1201" i="2"/>
  <c r="J1200" i="2"/>
  <c r="J1199" i="2"/>
  <c r="J1198" i="2"/>
  <c r="J1196" i="2"/>
  <c r="K1195" i="2" s="1"/>
  <c r="D1195" i="2"/>
  <c r="C1195" i="2"/>
  <c r="B1195" i="2"/>
  <c r="J1194" i="2"/>
  <c r="J1193" i="2"/>
  <c r="J1192" i="2"/>
  <c r="J1191" i="2"/>
  <c r="J1190" i="2"/>
  <c r="J1189" i="2"/>
  <c r="J1188" i="2"/>
  <c r="J1187" i="2"/>
  <c r="J1186" i="2"/>
  <c r="J1185" i="2"/>
  <c r="J1184" i="2"/>
  <c r="J1183" i="2"/>
  <c r="J1182" i="2"/>
  <c r="J1181" i="2"/>
  <c r="J1180" i="2"/>
  <c r="J1179" i="2"/>
  <c r="J1178" i="2"/>
  <c r="J1177" i="2"/>
  <c r="J1176" i="2"/>
  <c r="D1175" i="2"/>
  <c r="C1175" i="2"/>
  <c r="B1175" i="2"/>
  <c r="J1174" i="2"/>
  <c r="J1173" i="2"/>
  <c r="J1172" i="2"/>
  <c r="J1171" i="2"/>
  <c r="J1170" i="2"/>
  <c r="J1169" i="2"/>
  <c r="J1168" i="2"/>
  <c r="J1167" i="2"/>
  <c r="J1166" i="2"/>
  <c r="J1165" i="2"/>
  <c r="J1164" i="2"/>
  <c r="C1163" i="2"/>
  <c r="B1163" i="2"/>
  <c r="J1162" i="2"/>
  <c r="J1161" i="2"/>
  <c r="J1160" i="2"/>
  <c r="J1159" i="2"/>
  <c r="J1158" i="2"/>
  <c r="J1157" i="2"/>
  <c r="J1156" i="2"/>
  <c r="C1155" i="2"/>
  <c r="B1155" i="2"/>
  <c r="J1154" i="2"/>
  <c r="J1153" i="2"/>
  <c r="J1152" i="2"/>
  <c r="J1151" i="2"/>
  <c r="C1150" i="2"/>
  <c r="B1150" i="2"/>
  <c r="J1149" i="2"/>
  <c r="J1148" i="2"/>
  <c r="J1147" i="2"/>
  <c r="J1146" i="2"/>
  <c r="J1145" i="2"/>
  <c r="J1144" i="2"/>
  <c r="J1143" i="2"/>
  <c r="J1142" i="2"/>
  <c r="J1141" i="2"/>
  <c r="J1140" i="2"/>
  <c r="J1139" i="2"/>
  <c r="J1138" i="2"/>
  <c r="J1137" i="2"/>
  <c r="J1136" i="2"/>
  <c r="J1135" i="2"/>
  <c r="J1134" i="2"/>
  <c r="J1133" i="2"/>
  <c r="J1132" i="2"/>
  <c r="J1131" i="2"/>
  <c r="J1130" i="2"/>
  <c r="J1129" i="2"/>
  <c r="J1128" i="2"/>
  <c r="J1127" i="2"/>
  <c r="J1126" i="2"/>
  <c r="J1125" i="2"/>
  <c r="J1124" i="2"/>
  <c r="J1123" i="2"/>
  <c r="J1122" i="2"/>
  <c r="J1121" i="2"/>
  <c r="J1120" i="2"/>
  <c r="J1119" i="2"/>
  <c r="J1118" i="2"/>
  <c r="J1117" i="2"/>
  <c r="J1116" i="2"/>
  <c r="C1115" i="2"/>
  <c r="B1115" i="2"/>
  <c r="J1114" i="2"/>
  <c r="J1113" i="2"/>
  <c r="J1112" i="2"/>
  <c r="J1110" i="2"/>
  <c r="J1109" i="2"/>
  <c r="J1108" i="2"/>
  <c r="J1107" i="2"/>
  <c r="J1106" i="2"/>
  <c r="J1105" i="2"/>
  <c r="J1104" i="2"/>
  <c r="J1103" i="2"/>
  <c r="J1102" i="2"/>
  <c r="J1101" i="2"/>
  <c r="J1100" i="2"/>
  <c r="J1099" i="2"/>
  <c r="J1098" i="2"/>
  <c r="J1097" i="2"/>
  <c r="J1096" i="2"/>
  <c r="J1095" i="2"/>
  <c r="D1094" i="2"/>
  <c r="C1094" i="2"/>
  <c r="B1094" i="2"/>
  <c r="J1093" i="2"/>
  <c r="J1092" i="2"/>
  <c r="C1091" i="2"/>
  <c r="B1091" i="2"/>
  <c r="J1090" i="2"/>
  <c r="J1089" i="2"/>
  <c r="J1088" i="2"/>
  <c r="J1087" i="2"/>
  <c r="J1086" i="2"/>
  <c r="J1085" i="2"/>
  <c r="J1084" i="2"/>
  <c r="J1083" i="2"/>
  <c r="J1082" i="2"/>
  <c r="J1081" i="2"/>
  <c r="J1079" i="2"/>
  <c r="K1078" i="2" s="1"/>
  <c r="J1077" i="2"/>
  <c r="J1076" i="2"/>
  <c r="D1075" i="2"/>
  <c r="C1075" i="2"/>
  <c r="B1075" i="2"/>
  <c r="J1074" i="2"/>
  <c r="J1073" i="2"/>
  <c r="C1072" i="2"/>
  <c r="B1072" i="2"/>
  <c r="J1071" i="2"/>
  <c r="K1070" i="2" s="1"/>
  <c r="D1070" i="2"/>
  <c r="C1070" i="2"/>
  <c r="B1070" i="2"/>
  <c r="J1069" i="2"/>
  <c r="J1068" i="2"/>
  <c r="J1067" i="2"/>
  <c r="J1066" i="2"/>
  <c r="D1065" i="2"/>
  <c r="C1065" i="2"/>
  <c r="B1065" i="2"/>
  <c r="J1064" i="2"/>
  <c r="J1063" i="2"/>
  <c r="J1062" i="2"/>
  <c r="J1061" i="2"/>
  <c r="J1060" i="2"/>
  <c r="J1059" i="2"/>
  <c r="J1058" i="2"/>
  <c r="J1057" i="2"/>
  <c r="J1056" i="2"/>
  <c r="J1055" i="2"/>
  <c r="J1054" i="2"/>
  <c r="J1053" i="2"/>
  <c r="J1052" i="2"/>
  <c r="D1051" i="2"/>
  <c r="C1051" i="2"/>
  <c r="B1051" i="2"/>
  <c r="J1050" i="2"/>
  <c r="J1049" i="2"/>
  <c r="J1048" i="2"/>
  <c r="J1047" i="2"/>
  <c r="J1046" i="2"/>
  <c r="J1045" i="2"/>
  <c r="J1044" i="2"/>
  <c r="J1043" i="2"/>
  <c r="J1042" i="2"/>
  <c r="J1041" i="2"/>
  <c r="J1040" i="2"/>
  <c r="J1039" i="2"/>
  <c r="J1038" i="2"/>
  <c r="J1036" i="2"/>
  <c r="J1035" i="2"/>
  <c r="J1034" i="2"/>
  <c r="J1033" i="2"/>
  <c r="J1032" i="2"/>
  <c r="J1031" i="2"/>
  <c r="J1030" i="2"/>
  <c r="J1029" i="2"/>
  <c r="J1027" i="2"/>
  <c r="J1026" i="2"/>
  <c r="D1025" i="2"/>
  <c r="C1025" i="2"/>
  <c r="B1025" i="2"/>
  <c r="J1024" i="2"/>
  <c r="K1023" i="2" s="1"/>
  <c r="D1023" i="2"/>
  <c r="C1023" i="2"/>
  <c r="B1023" i="2"/>
  <c r="J1022" i="2"/>
  <c r="K1021" i="2" s="1"/>
  <c r="D1021" i="2"/>
  <c r="C1021" i="2"/>
  <c r="B1021" i="2"/>
  <c r="J1020" i="2"/>
  <c r="J1019" i="2"/>
  <c r="J1018" i="2"/>
  <c r="J1017" i="2"/>
  <c r="D1016" i="2"/>
  <c r="C1016" i="2"/>
  <c r="B1016" i="2"/>
  <c r="J1015" i="2"/>
  <c r="J1014" i="2"/>
  <c r="D1013" i="2"/>
  <c r="C1013" i="2"/>
  <c r="B1013" i="2"/>
  <c r="J1012" i="2"/>
  <c r="J1011" i="2"/>
  <c r="J1010" i="2"/>
  <c r="J1009" i="2"/>
  <c r="J1008" i="2"/>
  <c r="J1007" i="2"/>
  <c r="J1006" i="2"/>
  <c r="J1005" i="2"/>
  <c r="J1004" i="2"/>
  <c r="J1003" i="2"/>
  <c r="J1002" i="2"/>
  <c r="J1001" i="2"/>
  <c r="J1000" i="2"/>
  <c r="J999" i="2"/>
  <c r="J998" i="2"/>
  <c r="J997" i="2"/>
  <c r="J996" i="2"/>
  <c r="J995" i="2"/>
  <c r="J994" i="2"/>
  <c r="J993" i="2"/>
  <c r="J992" i="2"/>
  <c r="J991" i="2"/>
  <c r="J990" i="2"/>
  <c r="J989" i="2"/>
  <c r="J988" i="2"/>
  <c r="C987" i="2"/>
  <c r="B987" i="2"/>
  <c r="J986" i="2"/>
  <c r="J985" i="2"/>
  <c r="J984" i="2"/>
  <c r="C983" i="2"/>
  <c r="B983" i="2"/>
  <c r="J982" i="2"/>
  <c r="K981" i="2"/>
  <c r="C981" i="2"/>
  <c r="B981" i="2"/>
  <c r="J980" i="2"/>
  <c r="J979" i="2"/>
  <c r="J978" i="2"/>
  <c r="J977" i="2"/>
  <c r="J976" i="2"/>
  <c r="J975" i="2"/>
  <c r="J974" i="2"/>
  <c r="J973" i="2"/>
  <c r="J972" i="2"/>
  <c r="J971" i="2"/>
  <c r="J970" i="2"/>
  <c r="J969" i="2"/>
  <c r="J968" i="2"/>
  <c r="J967" i="2"/>
  <c r="J966" i="2"/>
  <c r="J965" i="2"/>
  <c r="C964" i="2"/>
  <c r="B964" i="2"/>
  <c r="J963" i="2"/>
  <c r="K962" i="2" s="1"/>
  <c r="C962" i="2"/>
  <c r="B962" i="2"/>
  <c r="J961" i="2"/>
  <c r="J960" i="2"/>
  <c r="J959" i="2"/>
  <c r="J958" i="2"/>
  <c r="C957" i="2"/>
  <c r="B957" i="2"/>
  <c r="J956" i="2"/>
  <c r="J955" i="2"/>
  <c r="J954" i="2"/>
  <c r="J953" i="2"/>
  <c r="J952" i="2"/>
  <c r="J951" i="2"/>
  <c r="J950" i="2"/>
  <c r="J949" i="2"/>
  <c r="J948" i="2"/>
  <c r="C947" i="2"/>
  <c r="B947" i="2"/>
  <c r="J946" i="2"/>
  <c r="J945" i="2"/>
  <c r="J944" i="2"/>
  <c r="J943" i="2"/>
  <c r="J942" i="2"/>
  <c r="J941" i="2"/>
  <c r="J940" i="2"/>
  <c r="J939" i="2"/>
  <c r="J938" i="2"/>
  <c r="J937" i="2"/>
  <c r="J936" i="2"/>
  <c r="J934" i="2"/>
  <c r="J933" i="2"/>
  <c r="J932" i="2"/>
  <c r="J931" i="2"/>
  <c r="J930" i="2"/>
  <c r="J929" i="2"/>
  <c r="J928" i="2"/>
  <c r="J927" i="2"/>
  <c r="J926" i="2"/>
  <c r="J925" i="2"/>
  <c r="J924" i="2"/>
  <c r="J923" i="2"/>
  <c r="J922" i="2"/>
  <c r="C921" i="2"/>
  <c r="B921" i="2"/>
  <c r="J920" i="2"/>
  <c r="J919" i="2"/>
  <c r="J918" i="2"/>
  <c r="J917" i="2"/>
  <c r="J916" i="2"/>
  <c r="J915" i="2"/>
  <c r="J914" i="2"/>
  <c r="J913" i="2"/>
  <c r="J912" i="2"/>
  <c r="J911" i="2"/>
  <c r="J910" i="2"/>
  <c r="J909" i="2"/>
  <c r="J908" i="2"/>
  <c r="C907" i="2"/>
  <c r="B907" i="2"/>
  <c r="J906" i="2"/>
  <c r="J905" i="2"/>
  <c r="J904" i="2"/>
  <c r="J903" i="2"/>
  <c r="J902" i="2"/>
  <c r="J901" i="2"/>
  <c r="J900" i="2"/>
  <c r="J899" i="2"/>
  <c r="J898" i="2"/>
  <c r="J897" i="2"/>
  <c r="J896" i="2"/>
  <c r="J895" i="2"/>
  <c r="J894" i="2"/>
  <c r="J893" i="2"/>
  <c r="J892" i="2"/>
  <c r="J891" i="2"/>
  <c r="J890" i="2"/>
  <c r="J889" i="2"/>
  <c r="J888" i="2"/>
  <c r="J887" i="2"/>
  <c r="J886" i="2"/>
  <c r="J885" i="2"/>
  <c r="J884" i="2"/>
  <c r="J883" i="2"/>
  <c r="J881" i="2"/>
  <c r="K880" i="2" s="1"/>
  <c r="D880" i="2"/>
  <c r="C880" i="2"/>
  <c r="B880" i="2"/>
  <c r="J879" i="2"/>
  <c r="J878" i="2"/>
  <c r="D877" i="2"/>
  <c r="C877" i="2"/>
  <c r="B877" i="2"/>
  <c r="J876" i="2"/>
  <c r="K875" i="2" s="1"/>
  <c r="J874" i="2"/>
  <c r="K873" i="2" s="1"/>
  <c r="J872" i="2"/>
  <c r="K871" i="2" s="1"/>
  <c r="J870" i="2"/>
  <c r="J869" i="2"/>
  <c r="J868" i="2"/>
  <c r="J867" i="2"/>
  <c r="J866" i="2"/>
  <c r="J865" i="2"/>
  <c r="J864" i="2"/>
  <c r="J863" i="2"/>
  <c r="J862" i="2"/>
  <c r="J861" i="2"/>
  <c r="J860" i="2"/>
  <c r="J859" i="2"/>
  <c r="J858" i="2"/>
  <c r="J857" i="2"/>
  <c r="J856" i="2"/>
  <c r="J855" i="2"/>
  <c r="J854" i="2"/>
  <c r="D853" i="2"/>
  <c r="J852" i="2"/>
  <c r="J851" i="2"/>
  <c r="J850" i="2"/>
  <c r="J849" i="2"/>
  <c r="J848" i="2"/>
  <c r="J847" i="2"/>
  <c r="J846" i="2"/>
  <c r="J845" i="2"/>
  <c r="J844" i="2"/>
  <c r="J843" i="2"/>
  <c r="J842" i="2"/>
  <c r="J841" i="2"/>
  <c r="J840" i="2"/>
  <c r="J839" i="2"/>
  <c r="J838" i="2"/>
  <c r="J837" i="2"/>
  <c r="J836" i="2"/>
  <c r="J835" i="2"/>
  <c r="J834" i="2"/>
  <c r="J833" i="2"/>
  <c r="J832" i="2"/>
  <c r="J831" i="2"/>
  <c r="J830" i="2"/>
  <c r="J829" i="2"/>
  <c r="J828" i="2"/>
  <c r="J827" i="2"/>
  <c r="J826" i="2"/>
  <c r="J825" i="2"/>
  <c r="J824" i="2"/>
  <c r="J823" i="2"/>
  <c r="J822" i="2"/>
  <c r="J821" i="2"/>
  <c r="J820" i="2"/>
  <c r="J819" i="2"/>
  <c r="J818" i="2"/>
  <c r="J817" i="2"/>
  <c r="J816" i="2"/>
  <c r="J815" i="2"/>
  <c r="J814" i="2"/>
  <c r="J813" i="2"/>
  <c r="J812" i="2"/>
  <c r="J811" i="2"/>
  <c r="J810" i="2"/>
  <c r="J809" i="2"/>
  <c r="J808" i="2"/>
  <c r="J807" i="2"/>
  <c r="J806" i="2"/>
  <c r="J805" i="2"/>
  <c r="J804" i="2"/>
  <c r="J803" i="2"/>
  <c r="J802" i="2"/>
  <c r="J801" i="2"/>
  <c r="J800" i="2"/>
  <c r="J799" i="2"/>
  <c r="J798" i="2"/>
  <c r="J797" i="2"/>
  <c r="J796" i="2"/>
  <c r="J795" i="2"/>
  <c r="J794" i="2"/>
  <c r="J793" i="2"/>
  <c r="J792" i="2"/>
  <c r="J791" i="2"/>
  <c r="J790" i="2"/>
  <c r="J789" i="2"/>
  <c r="J788" i="2"/>
  <c r="J787" i="2"/>
  <c r="J786" i="2"/>
  <c r="J785" i="2"/>
  <c r="J784" i="2"/>
  <c r="J783" i="2"/>
  <c r="J782" i="2"/>
  <c r="J781" i="2"/>
  <c r="J780" i="2"/>
  <c r="J779" i="2"/>
  <c r="J778" i="2"/>
  <c r="J777" i="2"/>
  <c r="J776" i="2"/>
  <c r="J775" i="2"/>
  <c r="J774" i="2"/>
  <c r="J773" i="2"/>
  <c r="J772" i="2"/>
  <c r="J771" i="2"/>
  <c r="J770" i="2"/>
  <c r="J769" i="2"/>
  <c r="J768" i="2"/>
  <c r="J767" i="2"/>
  <c r="J766" i="2"/>
  <c r="D765" i="2"/>
  <c r="C765" i="2"/>
  <c r="B765" i="2"/>
  <c r="J764" i="2"/>
  <c r="J763" i="2"/>
  <c r="J762" i="2"/>
  <c r="C761" i="2"/>
  <c r="B761" i="2"/>
  <c r="J760" i="2"/>
  <c r="J759" i="2"/>
  <c r="J758" i="2"/>
  <c r="J757" i="2"/>
  <c r="J754" i="2"/>
  <c r="J753" i="2"/>
  <c r="J752" i="2"/>
  <c r="J751" i="2"/>
  <c r="J749" i="2"/>
  <c r="K748" i="2" s="1"/>
  <c r="C748" i="2"/>
  <c r="B748" i="2"/>
  <c r="J747" i="2"/>
  <c r="K746" i="2" s="1"/>
  <c r="C746" i="2"/>
  <c r="B746" i="2"/>
  <c r="J745" i="2"/>
  <c r="J744" i="2"/>
  <c r="J743" i="2"/>
  <c r="C742" i="2"/>
  <c r="B742" i="2"/>
  <c r="J741" i="2"/>
  <c r="J740" i="2"/>
  <c r="C739" i="2"/>
  <c r="B739" i="2"/>
  <c r="J738" i="2"/>
  <c r="J737" i="2"/>
  <c r="J736" i="2"/>
  <c r="J734" i="2"/>
  <c r="J733" i="2"/>
  <c r="J732" i="2"/>
  <c r="C731" i="2"/>
  <c r="B731" i="2"/>
  <c r="J730" i="2"/>
  <c r="J729" i="2"/>
  <c r="C728" i="2"/>
  <c r="B728" i="2"/>
  <c r="J727" i="2"/>
  <c r="J726" i="2"/>
  <c r="J725" i="2"/>
  <c r="J724" i="2"/>
  <c r="C723" i="2"/>
  <c r="B723" i="2"/>
  <c r="J722" i="2"/>
  <c r="J721" i="2"/>
  <c r="J720" i="2"/>
  <c r="J719" i="2"/>
  <c r="J718" i="2"/>
  <c r="J717" i="2"/>
  <c r="J716" i="2"/>
  <c r="J715" i="2"/>
  <c r="J714" i="2"/>
  <c r="J713" i="2"/>
  <c r="J712" i="2"/>
  <c r="J711" i="2"/>
  <c r="J710" i="2"/>
  <c r="J709" i="2"/>
  <c r="J708" i="2"/>
  <c r="J707" i="2"/>
  <c r="J706" i="2"/>
  <c r="J705" i="2"/>
  <c r="J704" i="2"/>
  <c r="J703" i="2"/>
  <c r="J702" i="2"/>
  <c r="J701" i="2"/>
  <c r="J700" i="2"/>
  <c r="J699" i="2"/>
  <c r="J698" i="2"/>
  <c r="J697" i="2"/>
  <c r="J696" i="2"/>
  <c r="J695" i="2"/>
  <c r="J694" i="2"/>
  <c r="J693" i="2"/>
  <c r="J692" i="2"/>
  <c r="J691" i="2"/>
  <c r="J690" i="2"/>
  <c r="J689" i="2"/>
  <c r="J688" i="2"/>
  <c r="J687" i="2"/>
  <c r="J686" i="2"/>
  <c r="J685" i="2"/>
  <c r="J684" i="2"/>
  <c r="J683" i="2"/>
  <c r="J682" i="2"/>
  <c r="J681" i="2"/>
  <c r="J680" i="2"/>
  <c r="J679" i="2"/>
  <c r="J678" i="2"/>
  <c r="J676" i="2"/>
  <c r="J675" i="2"/>
  <c r="J674" i="2"/>
  <c r="J673" i="2"/>
  <c r="J672" i="2"/>
  <c r="J671" i="2"/>
  <c r="C670" i="2"/>
  <c r="B670" i="2"/>
  <c r="J669" i="2"/>
  <c r="J668" i="2"/>
  <c r="J667" i="2"/>
  <c r="J666" i="2"/>
  <c r="J665" i="2"/>
  <c r="J664" i="2"/>
  <c r="J663" i="2"/>
  <c r="J662" i="2"/>
  <c r="J661" i="2"/>
  <c r="J660" i="2"/>
  <c r="J659" i="2"/>
  <c r="J658" i="2"/>
  <c r="J656" i="2"/>
  <c r="J655" i="2"/>
  <c r="J654" i="2"/>
  <c r="D653" i="2"/>
  <c r="C653" i="2"/>
  <c r="B653" i="2"/>
  <c r="J652" i="2"/>
  <c r="J651" i="2"/>
  <c r="J650" i="2"/>
  <c r="J649" i="2"/>
  <c r="J648" i="2"/>
  <c r="C647" i="2"/>
  <c r="B647" i="2"/>
  <c r="J646" i="2"/>
  <c r="K645" i="2" s="1"/>
  <c r="C645" i="2"/>
  <c r="B645" i="2"/>
  <c r="J644" i="2"/>
  <c r="J643" i="2"/>
  <c r="J642" i="2"/>
  <c r="J641" i="2"/>
  <c r="J640" i="2"/>
  <c r="C639" i="2"/>
  <c r="B639" i="2"/>
  <c r="J638" i="2"/>
  <c r="K636" i="2" s="1"/>
  <c r="C636" i="2"/>
  <c r="B636" i="2"/>
  <c r="J635" i="2"/>
  <c r="J634" i="2"/>
  <c r="J633" i="2"/>
  <c r="J632" i="2"/>
  <c r="J631" i="2"/>
  <c r="J630" i="2"/>
  <c r="J629" i="2"/>
  <c r="C628" i="2"/>
  <c r="B628" i="2"/>
  <c r="J627" i="2"/>
  <c r="K626" i="2" s="1"/>
  <c r="C626" i="2"/>
  <c r="B626" i="2"/>
  <c r="J625" i="2"/>
  <c r="J624" i="2"/>
  <c r="J623" i="2"/>
  <c r="J622" i="2"/>
  <c r="J621" i="2"/>
  <c r="C620" i="2"/>
  <c r="B620" i="2"/>
  <c r="J619" i="2"/>
  <c r="J618" i="2"/>
  <c r="J617" i="2"/>
  <c r="J616" i="2"/>
  <c r="J615" i="2"/>
  <c r="J614" i="2"/>
  <c r="J613" i="2"/>
  <c r="J612" i="2"/>
  <c r="J611" i="2"/>
  <c r="J609" i="2"/>
  <c r="J608" i="2"/>
  <c r="J607" i="2"/>
  <c r="J606" i="2"/>
  <c r="J605" i="2"/>
  <c r="J604" i="2"/>
  <c r="J603" i="2"/>
  <c r="J602" i="2"/>
  <c r="J601" i="2"/>
  <c r="J600" i="2"/>
  <c r="J599" i="2"/>
  <c r="J598" i="2"/>
  <c r="J597" i="2"/>
  <c r="J596" i="2"/>
  <c r="J595" i="2"/>
  <c r="J594" i="2"/>
  <c r="J593" i="2"/>
  <c r="J592" i="2"/>
  <c r="J591" i="2"/>
  <c r="J589" i="2"/>
  <c r="J588" i="2"/>
  <c r="J587" i="2"/>
  <c r="J585" i="2"/>
  <c r="C584" i="2"/>
  <c r="B584" i="2"/>
  <c r="J583" i="2"/>
  <c r="K582" i="2" s="1"/>
  <c r="C582" i="2"/>
  <c r="B582" i="2"/>
  <c r="J581" i="2"/>
  <c r="J580" i="2"/>
  <c r="J579" i="2"/>
  <c r="J578" i="2"/>
  <c r="J577" i="2"/>
  <c r="J576" i="2"/>
  <c r="J575" i="2"/>
  <c r="J574" i="2"/>
  <c r="J573" i="2"/>
  <c r="J572" i="2"/>
  <c r="J570" i="2"/>
  <c r="J569" i="2"/>
  <c r="J567" i="2"/>
  <c r="K566" i="2" s="1"/>
  <c r="J565" i="2"/>
  <c r="J564" i="2"/>
  <c r="J563" i="2"/>
  <c r="J562" i="2"/>
  <c r="J561" i="2"/>
  <c r="J560" i="2"/>
  <c r="J559" i="2"/>
  <c r="J558" i="2"/>
  <c r="J557" i="2"/>
  <c r="J556" i="2"/>
  <c r="J555" i="2"/>
  <c r="J554" i="2"/>
  <c r="J553" i="2"/>
  <c r="J552" i="2"/>
  <c r="J551" i="2"/>
  <c r="J550" i="2"/>
  <c r="J549" i="2"/>
  <c r="J548" i="2"/>
  <c r="J547" i="2"/>
  <c r="J546" i="2"/>
  <c r="J545" i="2"/>
  <c r="J544" i="2"/>
  <c r="J543" i="2"/>
  <c r="J542" i="2"/>
  <c r="J541" i="2"/>
  <c r="J540" i="2"/>
  <c r="J539" i="2"/>
  <c r="J538" i="2"/>
  <c r="J537" i="2"/>
  <c r="J536" i="2"/>
  <c r="J535" i="2"/>
  <c r="J534" i="2"/>
  <c r="J533" i="2"/>
  <c r="J532" i="2"/>
  <c r="J531" i="2"/>
  <c r="J530" i="2"/>
  <c r="J529" i="2"/>
  <c r="J528" i="2"/>
  <c r="J527" i="2"/>
  <c r="J526" i="2"/>
  <c r="J524" i="2"/>
  <c r="J523" i="2"/>
  <c r="J522" i="2"/>
  <c r="J521" i="2"/>
  <c r="J520" i="2"/>
  <c r="J519" i="2"/>
  <c r="J518" i="2"/>
  <c r="J517" i="2"/>
  <c r="J516" i="2"/>
  <c r="J515" i="2"/>
  <c r="J514" i="2"/>
  <c r="J513" i="2"/>
  <c r="J512" i="2"/>
  <c r="J511" i="2"/>
  <c r="J510" i="2"/>
  <c r="J509" i="2"/>
  <c r="J508" i="2"/>
  <c r="J507" i="2"/>
  <c r="J506" i="2"/>
  <c r="J505" i="2"/>
  <c r="J504" i="2"/>
  <c r="J503" i="2"/>
  <c r="J502" i="2"/>
  <c r="J501" i="2"/>
  <c r="J500" i="2"/>
  <c r="J499" i="2"/>
  <c r="J498" i="2"/>
  <c r="J497" i="2"/>
  <c r="J496" i="2"/>
  <c r="J495" i="2"/>
  <c r="J494" i="2"/>
  <c r="C493" i="2"/>
  <c r="B493" i="2"/>
  <c r="J492" i="2"/>
  <c r="K491" i="2" s="1"/>
  <c r="C491" i="2"/>
  <c r="B491" i="2"/>
  <c r="J490" i="2"/>
  <c r="J489" i="2"/>
  <c r="J488" i="2"/>
  <c r="C487" i="2"/>
  <c r="B487" i="2"/>
  <c r="J486" i="2"/>
  <c r="J485" i="2"/>
  <c r="J484" i="2"/>
  <c r="J483" i="2"/>
  <c r="J482" i="2"/>
  <c r="J481" i="2"/>
  <c r="J480" i="2"/>
  <c r="J479" i="2"/>
  <c r="J478" i="2"/>
  <c r="J477" i="2"/>
  <c r="J476" i="2"/>
  <c r="J475" i="2"/>
  <c r="J474" i="2"/>
  <c r="J473" i="2"/>
  <c r="J472" i="2"/>
  <c r="J471" i="2"/>
  <c r="J470" i="2"/>
  <c r="J469" i="2"/>
  <c r="J468" i="2"/>
  <c r="J467" i="2"/>
  <c r="J466" i="2"/>
  <c r="J465" i="2"/>
  <c r="J464" i="2"/>
  <c r="J463" i="2"/>
  <c r="J462" i="2"/>
  <c r="J461" i="2"/>
  <c r="J460" i="2"/>
  <c r="J459" i="2"/>
  <c r="J458" i="2"/>
  <c r="J457" i="2"/>
  <c r="J456" i="2"/>
  <c r="J455" i="2"/>
  <c r="J454" i="2"/>
  <c r="J453" i="2"/>
  <c r="J452" i="2"/>
  <c r="J451" i="2"/>
  <c r="J450" i="2"/>
  <c r="J449" i="2"/>
  <c r="J448" i="2"/>
  <c r="J447" i="2"/>
  <c r="J446" i="2"/>
  <c r="J445" i="2"/>
  <c r="J444" i="2"/>
  <c r="J443" i="2"/>
  <c r="J442" i="2"/>
  <c r="J441" i="2"/>
  <c r="J440" i="2"/>
  <c r="J439" i="2"/>
  <c r="J438" i="2"/>
  <c r="J437" i="2"/>
  <c r="J436" i="2"/>
  <c r="J435" i="2"/>
  <c r="J434" i="2"/>
  <c r="J433" i="2"/>
  <c r="J432" i="2"/>
  <c r="J431" i="2"/>
  <c r="C430" i="2"/>
  <c r="B430" i="2"/>
  <c r="J429" i="2"/>
  <c r="K428" i="2" s="1"/>
  <c r="C428" i="2"/>
  <c r="B428" i="2"/>
  <c r="J427" i="2"/>
  <c r="J426" i="2"/>
  <c r="J425" i="2"/>
  <c r="J424" i="2"/>
  <c r="J423" i="2"/>
  <c r="J422" i="2"/>
  <c r="J421" i="2"/>
  <c r="C420" i="2"/>
  <c r="B420" i="2"/>
  <c r="J419" i="2"/>
  <c r="J418" i="2"/>
  <c r="J417" i="2"/>
  <c r="J416" i="2"/>
  <c r="J415" i="2"/>
  <c r="J414" i="2"/>
  <c r="J413" i="2"/>
  <c r="J412" i="2"/>
  <c r="J411" i="2"/>
  <c r="J410" i="2"/>
  <c r="J409" i="2"/>
  <c r="J407" i="2"/>
  <c r="J406" i="2"/>
  <c r="J404" i="2"/>
  <c r="K403" i="2" s="1"/>
  <c r="C403" i="2"/>
  <c r="B403" i="2"/>
  <c r="J402" i="2"/>
  <c r="J401" i="2"/>
  <c r="J400" i="2"/>
  <c r="J399" i="2"/>
  <c r="J398" i="2"/>
  <c r="J397" i="2"/>
  <c r="J396" i="2"/>
  <c r="J395" i="2"/>
  <c r="J394" i="2"/>
  <c r="C393" i="2"/>
  <c r="B393" i="2"/>
  <c r="J392" i="2"/>
  <c r="J391" i="2"/>
  <c r="J390" i="2"/>
  <c r="J389" i="2"/>
  <c r="J388" i="2"/>
  <c r="J387" i="2"/>
  <c r="J386" i="2"/>
  <c r="J385" i="2"/>
  <c r="J384" i="2"/>
  <c r="J383" i="2"/>
  <c r="J382" i="2"/>
  <c r="J381" i="2"/>
  <c r="J380" i="2"/>
  <c r="J379" i="2"/>
  <c r="J378" i="2"/>
  <c r="J377" i="2"/>
  <c r="C376" i="2"/>
  <c r="B376" i="2"/>
  <c r="J375" i="2"/>
  <c r="J374" i="2"/>
  <c r="J373" i="2"/>
  <c r="J372" i="2"/>
  <c r="J371" i="2"/>
  <c r="J370" i="2"/>
  <c r="J369" i="2"/>
  <c r="J368" i="2"/>
  <c r="J367" i="2"/>
  <c r="J365" i="2"/>
  <c r="K364" i="2" s="1"/>
  <c r="C364" i="2"/>
  <c r="B364" i="2"/>
  <c r="J363" i="2"/>
  <c r="J362" i="2"/>
  <c r="J361" i="2"/>
  <c r="J360" i="2"/>
  <c r="J359" i="2"/>
  <c r="J358" i="2"/>
  <c r="J357" i="2"/>
  <c r="J356" i="2"/>
  <c r="C355" i="2"/>
  <c r="B355" i="2"/>
  <c r="J354" i="2"/>
  <c r="J353" i="2"/>
  <c r="J352" i="2"/>
  <c r="J351" i="2"/>
  <c r="J350" i="2"/>
  <c r="J349" i="2"/>
  <c r="J348" i="2"/>
  <c r="J347" i="2"/>
  <c r="J346" i="2"/>
  <c r="J345" i="2"/>
  <c r="J344" i="2"/>
  <c r="J343" i="2"/>
  <c r="J342" i="2"/>
  <c r="J341" i="2"/>
  <c r="C340" i="2"/>
  <c r="B340" i="2"/>
  <c r="J339" i="2"/>
  <c r="J338" i="2"/>
  <c r="J337" i="2"/>
  <c r="J336" i="2"/>
  <c r="J335" i="2"/>
  <c r="J334" i="2"/>
  <c r="J333" i="2"/>
  <c r="J331" i="2"/>
  <c r="J330" i="2"/>
  <c r="J329" i="2"/>
  <c r="J328" i="2"/>
  <c r="J327" i="2"/>
  <c r="J326" i="2"/>
  <c r="J324" i="2"/>
  <c r="J323" i="2"/>
  <c r="J322" i="2"/>
  <c r="D321" i="2"/>
  <c r="C321" i="2"/>
  <c r="B321" i="2"/>
  <c r="J320" i="2"/>
  <c r="J319" i="2"/>
  <c r="J318" i="2"/>
  <c r="J317" i="2"/>
  <c r="J316" i="2"/>
  <c r="J315" i="2"/>
  <c r="J314" i="2"/>
  <c r="J313" i="2"/>
  <c r="J311" i="2"/>
  <c r="J310" i="2"/>
  <c r="J309" i="2"/>
  <c r="B308" i="2"/>
  <c r="J307" i="2"/>
  <c r="K306" i="2" s="1"/>
  <c r="C306" i="2"/>
  <c r="B306" i="2"/>
  <c r="J305" i="2"/>
  <c r="J304" i="2"/>
  <c r="J303" i="2"/>
  <c r="J302" i="2"/>
  <c r="J301" i="2"/>
  <c r="J300" i="2"/>
  <c r="J299" i="2"/>
  <c r="J298" i="2"/>
  <c r="J297" i="2"/>
  <c r="J296" i="2"/>
  <c r="J295" i="2"/>
  <c r="J294" i="2"/>
  <c r="J293" i="2"/>
  <c r="C292" i="2"/>
  <c r="B292" i="2"/>
  <c r="J291" i="2"/>
  <c r="J290" i="2"/>
  <c r="J289" i="2"/>
  <c r="J288" i="2"/>
  <c r="J287" i="2"/>
  <c r="J286" i="2"/>
  <c r="J285" i="2"/>
  <c r="J284" i="2"/>
  <c r="J283" i="2"/>
  <c r="J282" i="2"/>
  <c r="J281" i="2"/>
  <c r="J280" i="2"/>
  <c r="J279" i="2"/>
  <c r="J278" i="2"/>
  <c r="J277" i="2"/>
  <c r="J276" i="2"/>
  <c r="J275" i="2"/>
  <c r="J274" i="2"/>
  <c r="J273" i="2"/>
  <c r="J272" i="2"/>
  <c r="J271" i="2"/>
  <c r="J270" i="2"/>
  <c r="J269" i="2"/>
  <c r="J268" i="2"/>
  <c r="J266" i="2"/>
  <c r="J265" i="2"/>
  <c r="C264" i="2"/>
  <c r="B264" i="2"/>
  <c r="J263" i="2"/>
  <c r="K262" i="2" s="1"/>
  <c r="C262" i="2"/>
  <c r="B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C249" i="2"/>
  <c r="B249" i="2"/>
  <c r="J248" i="2"/>
  <c r="J247" i="2"/>
  <c r="J246" i="2"/>
  <c r="J245" i="2"/>
  <c r="J244" i="2"/>
  <c r="J243" i="2"/>
  <c r="J242" i="2"/>
  <c r="J239" i="2"/>
  <c r="J238" i="2"/>
  <c r="J237" i="2"/>
  <c r="J236" i="2"/>
  <c r="J235" i="2"/>
  <c r="J234" i="2"/>
  <c r="J233" i="2"/>
  <c r="J232" i="2"/>
  <c r="J231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4" i="2"/>
  <c r="J213" i="2"/>
  <c r="J212" i="2"/>
  <c r="J211" i="2"/>
  <c r="J210" i="2"/>
  <c r="J209" i="2"/>
  <c r="J208" i="2"/>
  <c r="J207" i="2"/>
  <c r="J206" i="2"/>
  <c r="J205" i="2"/>
  <c r="J204" i="2"/>
  <c r="J203" i="2"/>
  <c r="J202" i="2"/>
  <c r="J201" i="2"/>
  <c r="J200" i="2"/>
  <c r="J199" i="2"/>
  <c r="J198" i="2"/>
  <c r="J197" i="2"/>
  <c r="J196" i="2"/>
  <c r="J195" i="2"/>
  <c r="J194" i="2"/>
  <c r="J193" i="2"/>
  <c r="J192" i="2"/>
  <c r="J191" i="2"/>
  <c r="J190" i="2"/>
  <c r="J189" i="2"/>
  <c r="J188" i="2"/>
  <c r="J187" i="2"/>
  <c r="J186" i="2"/>
  <c r="J185" i="2"/>
  <c r="J184" i="2"/>
  <c r="J183" i="2"/>
  <c r="J182" i="2"/>
  <c r="J181" i="2"/>
  <c r="J180" i="2"/>
  <c r="J179" i="2"/>
  <c r="J178" i="2"/>
  <c r="J177" i="2"/>
  <c r="J176" i="2"/>
  <c r="J175" i="2"/>
  <c r="J174" i="2"/>
  <c r="J173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2" i="2"/>
  <c r="J131" i="2"/>
  <c r="J130" i="2"/>
  <c r="J129" i="2"/>
  <c r="J128" i="2"/>
  <c r="J127" i="2"/>
  <c r="J125" i="2"/>
  <c r="K124" i="2" s="1"/>
  <c r="J123" i="2"/>
  <c r="J122" i="2"/>
  <c r="C121" i="2"/>
  <c r="B121" i="2"/>
  <c r="J120" i="2"/>
  <c r="J119" i="2"/>
  <c r="J118" i="2"/>
  <c r="J117" i="2"/>
  <c r="J116" i="2"/>
  <c r="C115" i="2"/>
  <c r="B115" i="2"/>
  <c r="J114" i="2"/>
  <c r="J113" i="2"/>
  <c r="J112" i="2"/>
  <c r="J111" i="2"/>
  <c r="J110" i="2"/>
  <c r="J109" i="2"/>
  <c r="J108" i="2"/>
  <c r="J107" i="2"/>
  <c r="J106" i="2"/>
  <c r="J105" i="2"/>
  <c r="C104" i="2"/>
  <c r="J103" i="2"/>
  <c r="K102" i="2" s="1"/>
  <c r="D102" i="2"/>
  <c r="J101" i="2"/>
  <c r="J100" i="2"/>
  <c r="J99" i="2"/>
  <c r="J98" i="2"/>
  <c r="J97" i="2"/>
  <c r="D96" i="2"/>
  <c r="J95" i="2"/>
  <c r="K94" i="2" s="1"/>
  <c r="D94" i="2"/>
  <c r="J93" i="2"/>
  <c r="K92" i="2" s="1"/>
  <c r="D92" i="2"/>
  <c r="C92" i="2"/>
  <c r="B92" i="2"/>
  <c r="J91" i="2"/>
  <c r="J90" i="2"/>
  <c r="J89" i="2"/>
  <c r="D88" i="2"/>
  <c r="C88" i="2"/>
  <c r="B88" i="2"/>
  <c r="J87" i="2"/>
  <c r="J86" i="2"/>
  <c r="J85" i="2"/>
  <c r="J84" i="2"/>
  <c r="J83" i="2"/>
  <c r="J81" i="2"/>
  <c r="K80" i="2" s="1"/>
  <c r="C80" i="2"/>
  <c r="B80" i="2"/>
  <c r="J79" i="2"/>
  <c r="J78" i="2"/>
  <c r="J77" i="2"/>
  <c r="J76" i="2"/>
  <c r="J75" i="2"/>
  <c r="J74" i="2"/>
  <c r="J73" i="2"/>
  <c r="J71" i="2"/>
  <c r="J70" i="2"/>
  <c r="J69" i="2"/>
  <c r="J68" i="2"/>
  <c r="J66" i="2"/>
  <c r="J65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K1449" i="2" l="1"/>
  <c r="K568" i="2"/>
  <c r="K1335" i="2"/>
  <c r="K405" i="2"/>
  <c r="K487" i="2"/>
  <c r="K64" i="2"/>
  <c r="K264" i="2"/>
  <c r="K1155" i="2"/>
  <c r="K39" i="2"/>
  <c r="K249" i="2"/>
  <c r="K292" i="2"/>
  <c r="K321" i="2"/>
  <c r="K332" i="2"/>
  <c r="K670" i="2"/>
  <c r="K571" i="2"/>
  <c r="K639" i="2"/>
  <c r="K921" i="2"/>
  <c r="K1115" i="2"/>
  <c r="K88" i="2"/>
  <c r="K147" i="2"/>
  <c r="K355" i="2"/>
  <c r="K750" i="2"/>
  <c r="K853" i="2"/>
  <c r="K1028" i="2"/>
  <c r="K1051" i="2"/>
  <c r="K1111" i="2"/>
  <c r="K1237" i="2"/>
  <c r="K1300" i="2"/>
  <c r="K1416" i="2"/>
  <c r="K96" i="2"/>
  <c r="K308" i="2"/>
  <c r="K584" i="2"/>
  <c r="K610" i="2"/>
  <c r="K907" i="2"/>
  <c r="K1025" i="2"/>
  <c r="K1233" i="2"/>
  <c r="K67" i="2"/>
  <c r="K215" i="2"/>
  <c r="K376" i="2"/>
  <c r="K647" i="2"/>
  <c r="K731" i="2"/>
  <c r="K739" i="2"/>
  <c r="K761" i="2"/>
  <c r="K947" i="2"/>
  <c r="K964" i="2"/>
  <c r="K1016" i="2"/>
  <c r="K1075" i="2"/>
  <c r="K1091" i="2"/>
  <c r="K1197" i="2"/>
  <c r="K1422" i="2"/>
  <c r="K1458" i="2"/>
  <c r="K1497" i="2"/>
  <c r="K16" i="2"/>
  <c r="K82" i="2"/>
  <c r="K104" i="2"/>
  <c r="K121" i="2"/>
  <c r="K230" i="2"/>
  <c r="K267" i="2"/>
  <c r="K312" i="2"/>
  <c r="K340" i="2"/>
  <c r="K366" i="2"/>
  <c r="K393" i="2"/>
  <c r="K408" i="2"/>
  <c r="K590" i="2"/>
  <c r="K728" i="2"/>
  <c r="K742" i="2"/>
  <c r="K877" i="2"/>
  <c r="K1072" i="2"/>
  <c r="K1150" i="2"/>
  <c r="K1220" i="2"/>
  <c r="K1262" i="2"/>
  <c r="K1353" i="2"/>
  <c r="K1405" i="2"/>
  <c r="K1461" i="2"/>
  <c r="K1543" i="2"/>
  <c r="K115" i="2"/>
  <c r="K133" i="2"/>
  <c r="K420" i="2"/>
  <c r="K430" i="2"/>
  <c r="K525" i="2"/>
  <c r="K628" i="2"/>
  <c r="K657" i="2"/>
  <c r="K723" i="2"/>
  <c r="K957" i="2"/>
  <c r="K987" i="2"/>
  <c r="K1163" i="2"/>
  <c r="K1223" i="2"/>
  <c r="K1257" i="2"/>
  <c r="K1338" i="2"/>
  <c r="K1377" i="2"/>
  <c r="K72" i="2"/>
  <c r="K126" i="2"/>
  <c r="K325" i="2"/>
  <c r="K493" i="2"/>
  <c r="K620" i="2"/>
  <c r="K653" i="2"/>
  <c r="K677" i="2"/>
  <c r="K735" i="2"/>
  <c r="K755" i="2"/>
  <c r="K765" i="2"/>
  <c r="K882" i="2"/>
  <c r="K935" i="2"/>
  <c r="K983" i="2"/>
  <c r="K1013" i="2"/>
  <c r="K1037" i="2"/>
  <c r="K1065" i="2"/>
  <c r="K1080" i="2"/>
  <c r="K1094" i="2"/>
  <c r="K1175" i="2"/>
  <c r="K1228" i="2"/>
  <c r="K1325" i="2"/>
  <c r="K1400" i="2"/>
  <c r="K1412" i="2"/>
  <c r="K1419" i="2"/>
  <c r="K1503" i="2"/>
  <c r="K14" i="2" l="1"/>
</calcChain>
</file>

<file path=xl/sharedStrings.xml><?xml version="1.0" encoding="utf-8"?>
<sst xmlns="http://schemas.openxmlformats.org/spreadsheetml/2006/main" count="5500" uniqueCount="1833">
  <si>
    <t xml:space="preserve">República Dominicana </t>
  </si>
  <si>
    <t>SERVICIO NACIONAL DE SALUD</t>
  </si>
  <si>
    <t xml:space="preserve">Santo Domingo, D.N. </t>
  </si>
  <si>
    <t>CRUZ AYALA, S.R.L.</t>
  </si>
  <si>
    <t>INDUVECA, S.A.</t>
  </si>
  <si>
    <t>MACROTECH FARMACEUTICA, S.R.L.</t>
  </si>
  <si>
    <t>NINGG COMPANY, S.R.L.</t>
  </si>
  <si>
    <t>PRODUCTOS Y VEG. GUZMAN UREÑA, S.R.L.-</t>
  </si>
  <si>
    <t xml:space="preserve">MAT. MED. Q. </t>
  </si>
  <si>
    <t xml:space="preserve">SANDRY GOMEZ RODRIGUEZ </t>
  </si>
  <si>
    <t>SURGIPHARMA S.R.L.</t>
  </si>
  <si>
    <t xml:space="preserve">HOSPITAL PEDIATRICO DR. ROBERT REID CABRAL </t>
  </si>
  <si>
    <t>LINDE GAS DOMINICANA</t>
  </si>
  <si>
    <t>BIO NUCLEAR, S.A.</t>
  </si>
  <si>
    <t>BIO-WIN,S.R.L.</t>
  </si>
  <si>
    <t>HIDROMED,S.R.L.</t>
  </si>
  <si>
    <t>LAMBDA DIAGNOSTICO, S.R.L.</t>
  </si>
  <si>
    <t>SUPLIMED, S.R.L.</t>
  </si>
  <si>
    <t xml:space="preserve">MEDICAMENTOS </t>
  </si>
  <si>
    <t>A &amp; S IMPORTADORA MEDICA,S.R.L.</t>
  </si>
  <si>
    <t xml:space="preserve">INNOVACIONES MEDICAS D/CARIBE </t>
  </si>
  <si>
    <t>SERVICIOS D/MATERIALES GASTABLE MATERLEX SRL</t>
  </si>
  <si>
    <t>SSP SERVI SALUD PREMIUM, S.R.L.</t>
  </si>
  <si>
    <t>CIENCIA Y TECNOLOGIA Y CONSULTA</t>
  </si>
  <si>
    <t>LIVAO FARMACEUTICA, S.R.L.</t>
  </si>
  <si>
    <t>SILVER PHARMA,S.R.L.</t>
  </si>
  <si>
    <t>D IVAN IMPORT, SRL.</t>
  </si>
  <si>
    <t xml:space="preserve">DE LEON Y ASOCIADOS </t>
  </si>
  <si>
    <t>EXPRESS SERVICE CONSERG EXSERCON, S.R.L.</t>
  </si>
  <si>
    <t>MAX BIO PHARMA, S.R.L.</t>
  </si>
  <si>
    <t>SUED &amp; FARGESA S.R.L.</t>
  </si>
  <si>
    <t>VENDIFAR, S.R.L.</t>
  </si>
  <si>
    <t>AGUA PLANETA AZUL, S.A.</t>
  </si>
  <si>
    <t>FARACH,S.A.</t>
  </si>
  <si>
    <t xml:space="preserve">MAT. GASTABLE </t>
  </si>
  <si>
    <t>DESPENSA</t>
  </si>
  <si>
    <t xml:space="preserve">ALIMENTOS VARIOS </t>
  </si>
  <si>
    <t>MEDICAMENTOS</t>
  </si>
  <si>
    <t>CARNES</t>
  </si>
  <si>
    <t xml:space="preserve">CLARO </t>
  </si>
  <si>
    <t xml:space="preserve">AGUA </t>
  </si>
  <si>
    <t>SANGRE DE CARNERO</t>
  </si>
  <si>
    <t>MAT. MED. Q.</t>
  </si>
  <si>
    <t>DISTRIBUIDORA JUMELLES S.R.L.</t>
  </si>
  <si>
    <t>CEPILLO C/CLORHEXIDINA</t>
  </si>
  <si>
    <t>ELIZABETH HERNANDEZ</t>
  </si>
  <si>
    <t>MORAMI S.R.L.</t>
  </si>
  <si>
    <t>CARIBBEAN INTEGRATED SOLUCIONS</t>
  </si>
  <si>
    <t>MASCARILLA KN95</t>
  </si>
  <si>
    <t xml:space="preserve">MAT. MED. Q. LABORATORIO </t>
  </si>
  <si>
    <t>CATETER BT-CVC-2L-40-13-00 V/C</t>
  </si>
  <si>
    <t>AQUACEL EXTRA 61NTX61NT</t>
  </si>
  <si>
    <t xml:space="preserve">CARGO P/ENTREGA PRODUCTO, RUTA URBANA </t>
  </si>
  <si>
    <t>MEROPENEM 1GR INY</t>
  </si>
  <si>
    <t>ROFASA FARMA, E.I.R.L.</t>
  </si>
  <si>
    <t xml:space="preserve">SERVICIO ELECTRICOS JIREH </t>
  </si>
  <si>
    <t>PAPEL BAÑO</t>
  </si>
  <si>
    <t>COLISTINA 100MG</t>
  </si>
  <si>
    <t>ULTRALAB</t>
  </si>
  <si>
    <t>BARUC PHARMA, S.R.L.</t>
  </si>
  <si>
    <t>Estados de cuenta de los suplidores</t>
  </si>
  <si>
    <t>130505667</t>
  </si>
  <si>
    <t>101503939</t>
  </si>
  <si>
    <t>401007479</t>
  </si>
  <si>
    <t>130050155</t>
  </si>
  <si>
    <t>ANEST, S.R.L.</t>
  </si>
  <si>
    <t xml:space="preserve">ARGOS TECNOQUIMICOS </t>
  </si>
  <si>
    <t>131999123</t>
  </si>
  <si>
    <t>101070587</t>
  </si>
  <si>
    <t>101155485</t>
  </si>
  <si>
    <t>130733015</t>
  </si>
  <si>
    <t>CATETER #22 Y #24</t>
  </si>
  <si>
    <t>HILOS VICRYL 2-0, 3-0, 4-0</t>
  </si>
  <si>
    <t>101097434</t>
  </si>
  <si>
    <t>130942732</t>
  </si>
  <si>
    <t>CLAPE, S.R.L.</t>
  </si>
  <si>
    <t xml:space="preserve">ACEITE </t>
  </si>
  <si>
    <t>101835001</t>
  </si>
  <si>
    <t>101576235</t>
  </si>
  <si>
    <t xml:space="preserve">DENCA </t>
  </si>
  <si>
    <t>130899691</t>
  </si>
  <si>
    <t>131747191</t>
  </si>
  <si>
    <t>00112857107</t>
  </si>
  <si>
    <t>131480454</t>
  </si>
  <si>
    <t>101062088</t>
  </si>
  <si>
    <t>132054121</t>
  </si>
  <si>
    <t>GLOBAL MULTI-PHARMA DOMINICANA</t>
  </si>
  <si>
    <t>101779111</t>
  </si>
  <si>
    <t>122011226</t>
  </si>
  <si>
    <t xml:space="preserve">MARGARINA </t>
  </si>
  <si>
    <t xml:space="preserve">LECHE ENTERA PARMALAT </t>
  </si>
  <si>
    <t xml:space="preserve">JUGOS </t>
  </si>
  <si>
    <t>APLICADA A LA FACTURA B1500258562</t>
  </si>
  <si>
    <t>131828086</t>
  </si>
  <si>
    <t>101567201</t>
  </si>
  <si>
    <t xml:space="preserve">JOCACE, S.A. </t>
  </si>
  <si>
    <t>101737751</t>
  </si>
  <si>
    <t>101694564</t>
  </si>
  <si>
    <t>131790739</t>
  </si>
  <si>
    <t>22400167585</t>
  </si>
  <si>
    <t>LUZ ESTHER BATISTA PEREZ</t>
  </si>
  <si>
    <t xml:space="preserve">FUNDAS </t>
  </si>
  <si>
    <t>122001212</t>
  </si>
  <si>
    <t>BAJANTE DE BURETRA 150ML</t>
  </si>
  <si>
    <t xml:space="preserve">BAJANTES INFUCION,SANGRE,QUIMIO </t>
  </si>
  <si>
    <t>131679803</t>
  </si>
  <si>
    <t>MINYETTY PEST CONTROL</t>
  </si>
  <si>
    <t>CONTROL DE PLAGAS</t>
  </si>
  <si>
    <t>132190912</t>
  </si>
  <si>
    <t>101120347</t>
  </si>
  <si>
    <t>OSIRIS &amp; CO., S.A.</t>
  </si>
  <si>
    <t xml:space="preserve">GASA 36X100 </t>
  </si>
  <si>
    <t>130752354</t>
  </si>
  <si>
    <t>131282881</t>
  </si>
  <si>
    <t>PROFARES S.R.L.</t>
  </si>
  <si>
    <t>130667799</t>
  </si>
  <si>
    <t>ROSMED HEALTHE E.I.R.L.</t>
  </si>
  <si>
    <t xml:space="preserve">MEDICAMENTO </t>
  </si>
  <si>
    <t>00109264465</t>
  </si>
  <si>
    <t>SERVIAMED DOMINICANA, S.R.L.</t>
  </si>
  <si>
    <t>131713041</t>
  </si>
  <si>
    <t>130885036</t>
  </si>
  <si>
    <t xml:space="preserve">SERVICIO GRAFICOS TITO </t>
  </si>
  <si>
    <t xml:space="preserve">MAT. GASTABLE VARIOS </t>
  </si>
  <si>
    <t>132188081</t>
  </si>
  <si>
    <t>130483434</t>
  </si>
  <si>
    <t>SET MEDICAL, S.R.L.</t>
  </si>
  <si>
    <t>131450148</t>
  </si>
  <si>
    <t>METILPREDNISOLONA 500MG</t>
  </si>
  <si>
    <t>LINESOLID IV INFUNSION 600MG</t>
  </si>
  <si>
    <t>OMEPRAZOL INY. 40MG</t>
  </si>
  <si>
    <t>131154344</t>
  </si>
  <si>
    <t>GUANTES ETERILES #8</t>
  </si>
  <si>
    <t>101196017</t>
  </si>
  <si>
    <t xml:space="preserve">TUBO ENDOTRAQUEAL #3.0 </t>
  </si>
  <si>
    <t>132158938</t>
  </si>
  <si>
    <t>131542761</t>
  </si>
  <si>
    <t>VARGAS PEÑA MULTI SERVICIOS</t>
  </si>
  <si>
    <t>MOTOR 1/3 HP 230V</t>
  </si>
  <si>
    <t xml:space="preserve">ZOCALO P/LAMPARA </t>
  </si>
  <si>
    <t>130247471</t>
  </si>
  <si>
    <t>Fecha</t>
  </si>
  <si>
    <t>Nombre</t>
  </si>
  <si>
    <t>RNC / Cédula</t>
  </si>
  <si>
    <t>Factura No.</t>
  </si>
  <si>
    <t>Comprobante Fiscal</t>
  </si>
  <si>
    <t>Orden Compras</t>
  </si>
  <si>
    <t>Concepto</t>
  </si>
  <si>
    <t>Valor Neto</t>
  </si>
  <si>
    <t>Itbis</t>
  </si>
  <si>
    <t>Valor Factura</t>
  </si>
  <si>
    <t>Total a Pagar</t>
  </si>
  <si>
    <t>B1500001160</t>
  </si>
  <si>
    <t>B1500001186</t>
  </si>
  <si>
    <t>B1500001161</t>
  </si>
  <si>
    <t>B1500001240</t>
  </si>
  <si>
    <t>B1500001241</t>
  </si>
  <si>
    <t>B1500001222</t>
  </si>
  <si>
    <t>B1500001243</t>
  </si>
  <si>
    <t>B1500001258</t>
  </si>
  <si>
    <t>B1500001223</t>
  </si>
  <si>
    <t>B1500001270</t>
  </si>
  <si>
    <t>B1500001275</t>
  </si>
  <si>
    <t>B1500001284</t>
  </si>
  <si>
    <t>B1500001285</t>
  </si>
  <si>
    <t>B1500001294</t>
  </si>
  <si>
    <t>AGUA EN BOTELLON Y BETELLITAS</t>
  </si>
  <si>
    <t>1171-3989</t>
  </si>
  <si>
    <t>B1500147123</t>
  </si>
  <si>
    <t xml:space="preserve">SERVICIO DE ESTERILIZAZCION Y DISP. </t>
  </si>
  <si>
    <t xml:space="preserve">AIDSA </t>
  </si>
  <si>
    <t>101758279</t>
  </si>
  <si>
    <t xml:space="preserve">SERVICIO </t>
  </si>
  <si>
    <t xml:space="preserve">ALCALDIA MUNICIPAL </t>
  </si>
  <si>
    <t xml:space="preserve">MAT. MED. Q. Y MEDICAMENTOS </t>
  </si>
  <si>
    <t>ALTAGRACIA SANTANA PHARMA, S. R. L.</t>
  </si>
  <si>
    <t>130852707</t>
  </si>
  <si>
    <t>B1500000151</t>
  </si>
  <si>
    <t>B1500000153</t>
  </si>
  <si>
    <t>B1500000150</t>
  </si>
  <si>
    <t>B1500000152</t>
  </si>
  <si>
    <t>B1500000154</t>
  </si>
  <si>
    <t>B1500000155</t>
  </si>
  <si>
    <t>B1500000156</t>
  </si>
  <si>
    <t>B1500000157</t>
  </si>
  <si>
    <t>B1500000158</t>
  </si>
  <si>
    <t>B1500000036</t>
  </si>
  <si>
    <t xml:space="preserve">SISTEMA </t>
  </si>
  <si>
    <t>MATERIALES DE LIMPIEZA</t>
  </si>
  <si>
    <t>B1500000057</t>
  </si>
  <si>
    <t>AMIPHARMA DOMINICANA, S.R.L.</t>
  </si>
  <si>
    <t>130730245</t>
  </si>
  <si>
    <t xml:space="preserve">EON TAPON NASAL </t>
  </si>
  <si>
    <t>B1500002553</t>
  </si>
  <si>
    <t>NOREPINEFRINA GRAY 1MG</t>
  </si>
  <si>
    <t>B1500002567</t>
  </si>
  <si>
    <t>B1500002613</t>
  </si>
  <si>
    <t>B1500002641</t>
  </si>
  <si>
    <t xml:space="preserve">REMIFENTANILO GRAY 5MG/ML </t>
  </si>
  <si>
    <t>B1500002860</t>
  </si>
  <si>
    <t xml:space="preserve">MATERIAL GASTABLE </t>
  </si>
  <si>
    <t xml:space="preserve">ARCADIA </t>
  </si>
  <si>
    <t>AUBRIMARC MEDICAL, S.R.L.</t>
  </si>
  <si>
    <t>131755372</t>
  </si>
  <si>
    <t>B1500000136</t>
  </si>
  <si>
    <t>SERVICIO</t>
  </si>
  <si>
    <t>PUNTA DE RADIO FRECUENCIA</t>
  </si>
  <si>
    <t>B1500000137</t>
  </si>
  <si>
    <t>B1500000244</t>
  </si>
  <si>
    <t>B1500000270</t>
  </si>
  <si>
    <t>B1500000271</t>
  </si>
  <si>
    <t>MEDICAMENTOS MET. MED. Q</t>
  </si>
  <si>
    <t xml:space="preserve">BARRERO PHARMA </t>
  </si>
  <si>
    <t>132107306</t>
  </si>
  <si>
    <t>B1500000024</t>
  </si>
  <si>
    <t>B1500000030</t>
  </si>
  <si>
    <t>B1500000020</t>
  </si>
  <si>
    <t>B1500000032</t>
  </si>
  <si>
    <t>B1500000034</t>
  </si>
  <si>
    <t>B1500000040</t>
  </si>
  <si>
    <t>B1500000044</t>
  </si>
  <si>
    <t>B1500000031</t>
  </si>
  <si>
    <t>B1500000052</t>
  </si>
  <si>
    <t>B1500000215</t>
  </si>
  <si>
    <t>B1500000217</t>
  </si>
  <si>
    <t>MEDICAMENTOS MAT. MED. Q</t>
  </si>
  <si>
    <t>B1500000179</t>
  </si>
  <si>
    <t>B1500000184</t>
  </si>
  <si>
    <t>B1500000186</t>
  </si>
  <si>
    <t>B1500000189</t>
  </si>
  <si>
    <t>B1500000192</t>
  </si>
  <si>
    <t>B1500000193</t>
  </si>
  <si>
    <t>B1500000195</t>
  </si>
  <si>
    <t>B1500000196</t>
  </si>
  <si>
    <t>B1500000198</t>
  </si>
  <si>
    <t>B1500000197</t>
  </si>
  <si>
    <t>B1500000199</t>
  </si>
  <si>
    <t>B1500000200</t>
  </si>
  <si>
    <t>B1500000201</t>
  </si>
  <si>
    <t>B1500000202</t>
  </si>
  <si>
    <t>B1500000203</t>
  </si>
  <si>
    <t>B1500000204</t>
  </si>
  <si>
    <t>B1500000205</t>
  </si>
  <si>
    <t>B1500000206</t>
  </si>
  <si>
    <t>B1500000207</t>
  </si>
  <si>
    <t>B1500000208</t>
  </si>
  <si>
    <t>B1500000209</t>
  </si>
  <si>
    <t>B1500000210</t>
  </si>
  <si>
    <t>B1500000211</t>
  </si>
  <si>
    <t>B1500000212</t>
  </si>
  <si>
    <t>B1500000213</t>
  </si>
  <si>
    <t>B1500000214</t>
  </si>
  <si>
    <t>B1500000219</t>
  </si>
  <si>
    <t>B1500000220</t>
  </si>
  <si>
    <t>B1500000221</t>
  </si>
  <si>
    <t>B1500000218</t>
  </si>
  <si>
    <t>B1500000222</t>
  </si>
  <si>
    <t>B1500000223</t>
  </si>
  <si>
    <t>B1500000225</t>
  </si>
  <si>
    <t>B1500000224</t>
  </si>
  <si>
    <t>B1500000227</t>
  </si>
  <si>
    <t xml:space="preserve">MAT. MED. Q. Y LABORATORIO </t>
  </si>
  <si>
    <t>BIO-NOVA SRL</t>
  </si>
  <si>
    <t>B1500028801</t>
  </si>
  <si>
    <t xml:space="preserve">MAT. LABORATORIO </t>
  </si>
  <si>
    <t>B1500001618</t>
  </si>
  <si>
    <t>FRASCO DE 50ML</t>
  </si>
  <si>
    <t>B1500001591</t>
  </si>
  <si>
    <t>B1500000075</t>
  </si>
  <si>
    <t>B1500000084</t>
  </si>
  <si>
    <t>HILO VICRYL (VARIOS)</t>
  </si>
  <si>
    <t>B1500000086</t>
  </si>
  <si>
    <t>B1500000087</t>
  </si>
  <si>
    <t>B1500000102</t>
  </si>
  <si>
    <t>B1500000121</t>
  </si>
  <si>
    <t>B1500000120</t>
  </si>
  <si>
    <t>CATETER #22-24</t>
  </si>
  <si>
    <t>B1500000123</t>
  </si>
  <si>
    <t>B1500000082</t>
  </si>
  <si>
    <t>B1500000127</t>
  </si>
  <si>
    <t>B1500000128</t>
  </si>
  <si>
    <t>B1500000135</t>
  </si>
  <si>
    <t>CATETER #22</t>
  </si>
  <si>
    <t>B1500000134</t>
  </si>
  <si>
    <t>CATETER JELCO #24</t>
  </si>
  <si>
    <t>B1500000138</t>
  </si>
  <si>
    <t xml:space="preserve">HILO VICRYL 3-0 VCP </t>
  </si>
  <si>
    <t>B1500000141</t>
  </si>
  <si>
    <t>CATETER #24</t>
  </si>
  <si>
    <t>B1500000140</t>
  </si>
  <si>
    <t>B1500000145</t>
  </si>
  <si>
    <t>MASZARILLA KN 95</t>
  </si>
  <si>
    <t>B1500000144</t>
  </si>
  <si>
    <t>B1500000143</t>
  </si>
  <si>
    <t>CATETER JELCO #22</t>
  </si>
  <si>
    <t>B1500000139</t>
  </si>
  <si>
    <t>HILO 4-0/3-0/3-0</t>
  </si>
  <si>
    <t>B1500000142</t>
  </si>
  <si>
    <t>HILO VICRYL 4-0/2-0/5-0</t>
  </si>
  <si>
    <t>B1500000126</t>
  </si>
  <si>
    <t>CAR-M GRUPO FARMACEUTICO,S.R.L.</t>
  </si>
  <si>
    <t>130186121</t>
  </si>
  <si>
    <t>B1500001457</t>
  </si>
  <si>
    <t xml:space="preserve">CENTRO ARTE URIBE </t>
  </si>
  <si>
    <t>130856109</t>
  </si>
  <si>
    <t>B1500000643</t>
  </si>
  <si>
    <t>B1500005106</t>
  </si>
  <si>
    <t>B1500000060</t>
  </si>
  <si>
    <t>B1500000064</t>
  </si>
  <si>
    <t>B1500000070</t>
  </si>
  <si>
    <t>B1500000357</t>
  </si>
  <si>
    <t>B1500000378</t>
  </si>
  <si>
    <t>CLIP INTERNACIONAL, S.R.L.</t>
  </si>
  <si>
    <t>130257795</t>
  </si>
  <si>
    <t>B1500000572</t>
  </si>
  <si>
    <t xml:space="preserve">MAT. MED.Q. </t>
  </si>
  <si>
    <t xml:space="preserve">DESPENSA </t>
  </si>
  <si>
    <t>B1500000335</t>
  </si>
  <si>
    <t>B1500000344</t>
  </si>
  <si>
    <t>B1500000343</t>
  </si>
  <si>
    <t>B1500000341</t>
  </si>
  <si>
    <t>B1500000340</t>
  </si>
  <si>
    <t>B1500000346</t>
  </si>
  <si>
    <t>B1500000345</t>
  </si>
  <si>
    <t>B1500000347</t>
  </si>
  <si>
    <t>B1500000348</t>
  </si>
  <si>
    <t xml:space="preserve">MAT. DE OFICINA </t>
  </si>
  <si>
    <t>DARPRINT GRAFIC,S.R.L.</t>
  </si>
  <si>
    <t>B1500000272</t>
  </si>
  <si>
    <t>IMPRESIONES</t>
  </si>
  <si>
    <t>B1500000274</t>
  </si>
  <si>
    <t>SOBRES DE RX</t>
  </si>
  <si>
    <t>B1500000275</t>
  </si>
  <si>
    <t>B1500000276</t>
  </si>
  <si>
    <t xml:space="preserve">INSTALACION D/BUSONES </t>
  </si>
  <si>
    <t>B1500000279</t>
  </si>
  <si>
    <t>B1500000278</t>
  </si>
  <si>
    <t xml:space="preserve">RESMA D/HISTORIA CLINICO </t>
  </si>
  <si>
    <t>B1500000281</t>
  </si>
  <si>
    <t xml:space="preserve">MAT. DE OFICINA VARIOS </t>
  </si>
  <si>
    <t>B1500000287</t>
  </si>
  <si>
    <t>SOBRE</t>
  </si>
  <si>
    <t>B1500000404</t>
  </si>
  <si>
    <t xml:space="preserve">MAT. GASTABLE DE OFICINA </t>
  </si>
  <si>
    <t>B1500000405</t>
  </si>
  <si>
    <t>B1500000076</t>
  </si>
  <si>
    <t>DIAMELAB S.R.L.</t>
  </si>
  <si>
    <t>101808731</t>
  </si>
  <si>
    <t xml:space="preserve">MAT. GASTABLE, MED. QUIRURGICO </t>
  </si>
  <si>
    <t>B1500000369</t>
  </si>
  <si>
    <t>TABLILLA P/CANALIZACI</t>
  </si>
  <si>
    <t>B1500000370</t>
  </si>
  <si>
    <t>B1500000373</t>
  </si>
  <si>
    <t>B1500000374</t>
  </si>
  <si>
    <t>B1500000376</t>
  </si>
  <si>
    <t>B1500000377</t>
  </si>
  <si>
    <t>DUMAS FARMACEUTICAS, S.R.L.</t>
  </si>
  <si>
    <t>B1500000007</t>
  </si>
  <si>
    <t>B1500000009</t>
  </si>
  <si>
    <t>B1500000010</t>
  </si>
  <si>
    <t>B1500000011</t>
  </si>
  <si>
    <t>B1500000012</t>
  </si>
  <si>
    <t>B1500000014</t>
  </si>
  <si>
    <t>B1500000016</t>
  </si>
  <si>
    <t>B1500000018</t>
  </si>
  <si>
    <t>B1500000017</t>
  </si>
  <si>
    <t xml:space="preserve">CIRCUITO P/VENTILADOR P. </t>
  </si>
  <si>
    <t>SONDA NASOGASTRICA #8</t>
  </si>
  <si>
    <t>B1500000025</t>
  </si>
  <si>
    <t>B1500000026</t>
  </si>
  <si>
    <t xml:space="preserve">TEGADERM </t>
  </si>
  <si>
    <t>MILRINONA 1MG/10ML</t>
  </si>
  <si>
    <t>B1500000039</t>
  </si>
  <si>
    <t>SALBUTAMOL + AEROCAMARA</t>
  </si>
  <si>
    <t>B1500000035</t>
  </si>
  <si>
    <t>B1500000042</t>
  </si>
  <si>
    <t>BIAFINE TUBO 46.5 G</t>
  </si>
  <si>
    <t>B1500000043</t>
  </si>
  <si>
    <t>JERINGUGA 3CC-5CC-10CC</t>
  </si>
  <si>
    <t>B1500000046</t>
  </si>
  <si>
    <t>B1500000047</t>
  </si>
  <si>
    <t>B1500000050</t>
  </si>
  <si>
    <t>B1500000037</t>
  </si>
  <si>
    <t>B1500000041</t>
  </si>
  <si>
    <t>B1500000051</t>
  </si>
  <si>
    <t>B1500000045</t>
  </si>
  <si>
    <t>B1500000049</t>
  </si>
  <si>
    <t>B1500000059</t>
  </si>
  <si>
    <t>B1500000277</t>
  </si>
  <si>
    <t>COVIID-19</t>
  </si>
  <si>
    <t>B1500000280</t>
  </si>
  <si>
    <t>B1500000283</t>
  </si>
  <si>
    <t xml:space="preserve">FRASCOS NO ESTERIL </t>
  </si>
  <si>
    <t>B1500000284</t>
  </si>
  <si>
    <t>ANTICUERPOS IGG-IGM 20</t>
  </si>
  <si>
    <t>B1500000285</t>
  </si>
  <si>
    <t>TUBO ROJO ACT/6ML 13X100</t>
  </si>
  <si>
    <t>B1500000292</t>
  </si>
  <si>
    <t>ANTIGENO COVID-19</t>
  </si>
  <si>
    <t>B1500000300</t>
  </si>
  <si>
    <t>B1500000302</t>
  </si>
  <si>
    <t xml:space="preserve">TIRILLA DE ORINA </t>
  </si>
  <si>
    <t>B1500000305</t>
  </si>
  <si>
    <t>FRASCO DE YODO</t>
  </si>
  <si>
    <t>B1500000311</t>
  </si>
  <si>
    <t>B1500000310</t>
  </si>
  <si>
    <t>B1500000316</t>
  </si>
  <si>
    <t>B1500000353</t>
  </si>
  <si>
    <t>B1500000355</t>
  </si>
  <si>
    <t>B1500000356</t>
  </si>
  <si>
    <t>B1500000360</t>
  </si>
  <si>
    <t xml:space="preserve">PRUEBA COVID/TIRILLAS DE ORINA </t>
  </si>
  <si>
    <t>B1500000363</t>
  </si>
  <si>
    <t>ALBUMINA BOVINA/ANTI-B</t>
  </si>
  <si>
    <t>B1500000367</t>
  </si>
  <si>
    <t xml:space="preserve">SIFLIS 25 TEST </t>
  </si>
  <si>
    <t>B1500000365</t>
  </si>
  <si>
    <t>B1500000379</t>
  </si>
  <si>
    <t>B1500000381</t>
  </si>
  <si>
    <t>B1500000382</t>
  </si>
  <si>
    <t>B1500000383</t>
  </si>
  <si>
    <t>B1500000384</t>
  </si>
  <si>
    <t>B1500000402</t>
  </si>
  <si>
    <t>B1500000407</t>
  </si>
  <si>
    <t>B1500000409</t>
  </si>
  <si>
    <t>B1500000410</t>
  </si>
  <si>
    <t>B1500000415</t>
  </si>
  <si>
    <t>B1500000414</t>
  </si>
  <si>
    <t>B1500000413</t>
  </si>
  <si>
    <t>B1500000406</t>
  </si>
  <si>
    <t>B1500000425</t>
  </si>
  <si>
    <t>B1500000418</t>
  </si>
  <si>
    <t>B1500000419</t>
  </si>
  <si>
    <t>B1500000422</t>
  </si>
  <si>
    <t>B1500000444</t>
  </si>
  <si>
    <t>B1500000457</t>
  </si>
  <si>
    <t>HILO NYLON 2-0/3-0</t>
  </si>
  <si>
    <t>B1500000454</t>
  </si>
  <si>
    <t>CITICOLINA 500MG</t>
  </si>
  <si>
    <t xml:space="preserve">SOL. LACTATO </t>
  </si>
  <si>
    <t>MEDICAMENTO</t>
  </si>
  <si>
    <t>B1500002493</t>
  </si>
  <si>
    <t>B1500002554</t>
  </si>
  <si>
    <t>B1500002794</t>
  </si>
  <si>
    <t>B1500002942</t>
  </si>
  <si>
    <t xml:space="preserve">FARNASA </t>
  </si>
  <si>
    <t>FLUCONAZOL 200MG</t>
  </si>
  <si>
    <t>B1500000511</t>
  </si>
  <si>
    <t xml:space="preserve">ALIMENTOS </t>
  </si>
  <si>
    <t>B1500000375</t>
  </si>
  <si>
    <t>B1500000401</t>
  </si>
  <si>
    <t>B1500000433</t>
  </si>
  <si>
    <t>B1500000430</t>
  </si>
  <si>
    <t>B1500000435</t>
  </si>
  <si>
    <t xml:space="preserve">GLOBAL MEDICA DOMINICANA </t>
  </si>
  <si>
    <t>130724652</t>
  </si>
  <si>
    <t>B1500000479</t>
  </si>
  <si>
    <t>B1500000486</t>
  </si>
  <si>
    <t xml:space="preserve">GROUP Z HEALTHCARE PRODUCTS </t>
  </si>
  <si>
    <t>130936536</t>
  </si>
  <si>
    <t>B1500001419</t>
  </si>
  <si>
    <t>B1500001422</t>
  </si>
  <si>
    <t>B1500001470</t>
  </si>
  <si>
    <t xml:space="preserve">GUIVAL MEDICA </t>
  </si>
  <si>
    <t>B1500002402</t>
  </si>
  <si>
    <t>ACEITE</t>
  </si>
  <si>
    <t xml:space="preserve">MINOTON </t>
  </si>
  <si>
    <t>B1500002471</t>
  </si>
  <si>
    <t xml:space="preserve"> </t>
  </si>
  <si>
    <t>B1500002532</t>
  </si>
  <si>
    <t xml:space="preserve">ACEITE D/INMERSION </t>
  </si>
  <si>
    <t>CLEANER</t>
  </si>
  <si>
    <t>B1500002608</t>
  </si>
  <si>
    <t>FRASCO NO ESTERIL</t>
  </si>
  <si>
    <t>B1500002636</t>
  </si>
  <si>
    <t>CONTROL HEM.SET. 3 2,5ML</t>
  </si>
  <si>
    <t xml:space="preserve">MAT. COMPUTO </t>
  </si>
  <si>
    <t>GILDA INVESTMENT SRL</t>
  </si>
  <si>
    <t>B1500000303</t>
  </si>
  <si>
    <t>B1500000304</t>
  </si>
  <si>
    <t>HAUSPITAL,SRL.</t>
  </si>
  <si>
    <t>131878539</t>
  </si>
  <si>
    <t>B1500000436</t>
  </si>
  <si>
    <t>B1500000451</t>
  </si>
  <si>
    <t>B1500000455</t>
  </si>
  <si>
    <t>B1500000456</t>
  </si>
  <si>
    <t>HEXAPOWER PHARMA S.R.L.</t>
  </si>
  <si>
    <t>131860028</t>
  </si>
  <si>
    <t>PRPOFOL GRAY</t>
  </si>
  <si>
    <t>CEFEPINE 1GR</t>
  </si>
  <si>
    <t>B1500002026</t>
  </si>
  <si>
    <t>CATETER T114M/MCLP3/PLACA</t>
  </si>
  <si>
    <t>B1500002068</t>
  </si>
  <si>
    <t>B1500002051</t>
  </si>
  <si>
    <t xml:space="preserve">SERVICIO TECNICOS DE INSTALACION/REPARACION </t>
  </si>
  <si>
    <t>B1500002033</t>
  </si>
  <si>
    <t>B1500002072</t>
  </si>
  <si>
    <t>B1500002080</t>
  </si>
  <si>
    <t xml:space="preserve">CATETER MC2LP-313SR </t>
  </si>
  <si>
    <t>B1500000482</t>
  </si>
  <si>
    <t xml:space="preserve">EMBUTIDOS </t>
  </si>
  <si>
    <t>B1500258212</t>
  </si>
  <si>
    <t>B1500258562</t>
  </si>
  <si>
    <t>B1500258560</t>
  </si>
  <si>
    <t>B1500258563</t>
  </si>
  <si>
    <t>B0400263650</t>
  </si>
  <si>
    <t>N/C</t>
  </si>
  <si>
    <t xml:space="preserve">APLICADA A LA FACTURA 328294387 </t>
  </si>
  <si>
    <t>B0400268195</t>
  </si>
  <si>
    <t>B1500000173</t>
  </si>
  <si>
    <t>B1500000176</t>
  </si>
  <si>
    <t>B1500000191</t>
  </si>
  <si>
    <t>MICROGOTEROS Y TUBOS ENDOTRAQUEAL S/B</t>
  </si>
  <si>
    <t>B1500000216</t>
  </si>
  <si>
    <t>B1500000242</t>
  </si>
  <si>
    <t>B1500000245</t>
  </si>
  <si>
    <t>B1500000250</t>
  </si>
  <si>
    <t>B1500000257</t>
  </si>
  <si>
    <t>B1500000289</t>
  </si>
  <si>
    <t xml:space="preserve">CANULA YANKAUER </t>
  </si>
  <si>
    <t>B1500000290</t>
  </si>
  <si>
    <t>JERINGA 5ML 21G 1 1/2</t>
  </si>
  <si>
    <t xml:space="preserve">SOLUCIONES RIGER CON LACTATO </t>
  </si>
  <si>
    <t>B1500000291</t>
  </si>
  <si>
    <t>CLORURO DE SODIO 0.9% 100ML</t>
  </si>
  <si>
    <t>B1500000294</t>
  </si>
  <si>
    <t>CLORURO DE SODIO AL 0.9% 1000ML</t>
  </si>
  <si>
    <t>B1500000297</t>
  </si>
  <si>
    <t>VCANULA YANKAUER 3/16</t>
  </si>
  <si>
    <t>B1500000299</t>
  </si>
  <si>
    <t>SOLUCION RINGER CON LACTATO 1000ML</t>
  </si>
  <si>
    <t>B1500000296</t>
  </si>
  <si>
    <t>B1500000295</t>
  </si>
  <si>
    <t>JERINGULLIAS 3ML</t>
  </si>
  <si>
    <t>GASA TIPO ALMOHADA 36X100</t>
  </si>
  <si>
    <t>CANULA YANKAUER 3/9X1.8M</t>
  </si>
  <si>
    <t>GEL ULTRASONIDO 5000GMS4</t>
  </si>
  <si>
    <t>B1500000314</t>
  </si>
  <si>
    <t>B1500000313</t>
  </si>
  <si>
    <t>SOL. DEXTROSA 5%</t>
  </si>
  <si>
    <t>B1500000315</t>
  </si>
  <si>
    <t>B1500000269</t>
  </si>
  <si>
    <t>DEXTROSA AL 5% SOL. INY</t>
  </si>
  <si>
    <t>B1500000273</t>
  </si>
  <si>
    <t xml:space="preserve">CATETER </t>
  </si>
  <si>
    <t>B1500000005</t>
  </si>
  <si>
    <t xml:space="preserve">JERAM INVESTMET, SRL </t>
  </si>
  <si>
    <t xml:space="preserve">JEAN CARLOS BASULTO </t>
  </si>
  <si>
    <t>B1500000372</t>
  </si>
  <si>
    <t xml:space="preserve">L &amp; N INTERPRISE EIRL </t>
  </si>
  <si>
    <t>132504836</t>
  </si>
  <si>
    <t>B1500000019</t>
  </si>
  <si>
    <t xml:space="preserve">CAL SODADA </t>
  </si>
  <si>
    <t>B1500000028</t>
  </si>
  <si>
    <t>MICROGOTERO CON BURETRA DE 100ML</t>
  </si>
  <si>
    <t>LETERAGO S.R.L.</t>
  </si>
  <si>
    <t>101013575</t>
  </si>
  <si>
    <t>B1500003435</t>
  </si>
  <si>
    <t>DERINOEV 500MG/5ML</t>
  </si>
  <si>
    <t>B1500003463</t>
  </si>
  <si>
    <t>KEPPRA IV 500MG/5ML</t>
  </si>
  <si>
    <t>B1500003508</t>
  </si>
  <si>
    <t>B1500003860</t>
  </si>
  <si>
    <t>B1500006244</t>
  </si>
  <si>
    <t>OXIGENO</t>
  </si>
  <si>
    <t>B1500006324</t>
  </si>
  <si>
    <t>B1500006349</t>
  </si>
  <si>
    <t>B1500006386</t>
  </si>
  <si>
    <t>B1500006390</t>
  </si>
  <si>
    <t>B1500006397</t>
  </si>
  <si>
    <t>B1500006405</t>
  </si>
  <si>
    <t>B1500006421</t>
  </si>
  <si>
    <t>B1500006430</t>
  </si>
  <si>
    <t>B1500006444</t>
  </si>
  <si>
    <t>B1500006449</t>
  </si>
  <si>
    <t>B1500006463</t>
  </si>
  <si>
    <t>B1500006476</t>
  </si>
  <si>
    <t>B1500006489</t>
  </si>
  <si>
    <t>B1500006532</t>
  </si>
  <si>
    <t>B1500006541</t>
  </si>
  <si>
    <t>B1500006555</t>
  </si>
  <si>
    <t>B1500006563</t>
  </si>
  <si>
    <t>B1500006578</t>
  </si>
  <si>
    <t>B1500006594</t>
  </si>
  <si>
    <t>B1500006628</t>
  </si>
  <si>
    <t>B1500006639</t>
  </si>
  <si>
    <t>B1500006646</t>
  </si>
  <si>
    <t>B1500006669</t>
  </si>
  <si>
    <t>B1500006662</t>
  </si>
  <si>
    <t>B1500000174</t>
  </si>
  <si>
    <t>B1500000181</t>
  </si>
  <si>
    <t>B1500000182</t>
  </si>
  <si>
    <t>B1500000185</t>
  </si>
  <si>
    <t>B1500005517</t>
  </si>
  <si>
    <t>B1500005541</t>
  </si>
  <si>
    <t>B1500005536</t>
  </si>
  <si>
    <t>BAJANTE 150ML</t>
  </si>
  <si>
    <t>B1500005584</t>
  </si>
  <si>
    <t>BAJANTE DE INFUSION CONTINU-FLO</t>
  </si>
  <si>
    <t>B1500005585</t>
  </si>
  <si>
    <t xml:space="preserve">BAJANTE QUIMIO VENT. </t>
  </si>
  <si>
    <t>B1500005586</t>
  </si>
  <si>
    <t>B1500005596</t>
  </si>
  <si>
    <t xml:space="preserve">BAJANTE SANGRE </t>
  </si>
  <si>
    <t>B1500005595</t>
  </si>
  <si>
    <t>B1500005597</t>
  </si>
  <si>
    <t>B1500005557</t>
  </si>
  <si>
    <t>MEDICAMENTOS MATERIAL GASTABLE (SUMINISTRO DE OFICINA) Y</t>
  </si>
  <si>
    <t>B1500000099</t>
  </si>
  <si>
    <t>MATERIAL GASTABLE (SUMINISTRO DE OFICINA)</t>
  </si>
  <si>
    <t>B1500000148</t>
  </si>
  <si>
    <t>B1500000675</t>
  </si>
  <si>
    <t>B1500000170</t>
  </si>
  <si>
    <t>B1500000187</t>
  </si>
  <si>
    <t>B1500000164</t>
  </si>
  <si>
    <t xml:space="preserve">MEDISOL, S.A. </t>
  </si>
  <si>
    <t>B1500000325</t>
  </si>
  <si>
    <t>KETORALACO</t>
  </si>
  <si>
    <t>B1500000327</t>
  </si>
  <si>
    <t>B1500000329</t>
  </si>
  <si>
    <t>B1500000330</t>
  </si>
  <si>
    <t>CITICOLINA</t>
  </si>
  <si>
    <t>B1500000332</t>
  </si>
  <si>
    <t xml:space="preserve">BATA DESECHABLE </t>
  </si>
  <si>
    <t>CERA DE HUESO CAJA/12</t>
  </si>
  <si>
    <t>B1500000350</t>
  </si>
  <si>
    <t>PROPORFOL 200MG</t>
  </si>
  <si>
    <t>B1500000351</t>
  </si>
  <si>
    <t>B1500000654</t>
  </si>
  <si>
    <t xml:space="preserve">MANAFOL </t>
  </si>
  <si>
    <t>B1500000359</t>
  </si>
  <si>
    <t>B1500000364</t>
  </si>
  <si>
    <t>SEVOFLORANE 250ML</t>
  </si>
  <si>
    <t>B1500000188</t>
  </si>
  <si>
    <t>B1500000190</t>
  </si>
  <si>
    <t>B1500000194</t>
  </si>
  <si>
    <t xml:space="preserve">MAT.MED.Q. </t>
  </si>
  <si>
    <t>B1500003071</t>
  </si>
  <si>
    <t>B1500003074</t>
  </si>
  <si>
    <t>B1500003090</t>
  </si>
  <si>
    <t>B1500003162</t>
  </si>
  <si>
    <t>MGCH, SRL</t>
  </si>
  <si>
    <t>B1500000241</t>
  </si>
  <si>
    <t>B1500000240</t>
  </si>
  <si>
    <t>B1500000095</t>
  </si>
  <si>
    <t>CATETER NO.22/24</t>
  </si>
  <si>
    <t>B1500000097</t>
  </si>
  <si>
    <t>B1500000100</t>
  </si>
  <si>
    <t>B1500000119</t>
  </si>
  <si>
    <t>B1500000132</t>
  </si>
  <si>
    <t>B1500000166</t>
  </si>
  <si>
    <t>B1500000162</t>
  </si>
  <si>
    <t>B1500000163</t>
  </si>
  <si>
    <t>OFFICE TECH JJ. S.R.L.</t>
  </si>
  <si>
    <t>130796483</t>
  </si>
  <si>
    <t>B1500006573</t>
  </si>
  <si>
    <t>B1500001118</t>
  </si>
  <si>
    <t xml:space="preserve">CATETER HEMODIALISIS 11.5 FRX15CM </t>
  </si>
  <si>
    <t>B1500001093</t>
  </si>
  <si>
    <t>LEVIN PEDIATRICO NO.6 Y 8</t>
  </si>
  <si>
    <t>B1500001117</t>
  </si>
  <si>
    <t>LEVIN PEDIATRICO NO.12</t>
  </si>
  <si>
    <t>B1500001109</t>
  </si>
  <si>
    <t xml:space="preserve">JERINGUILLAS DE BULBO </t>
  </si>
  <si>
    <t>B1500001127</t>
  </si>
  <si>
    <t>B1500001120</t>
  </si>
  <si>
    <t xml:space="preserve">CANULA DE MAYO </t>
  </si>
  <si>
    <t>B1500001095</t>
  </si>
  <si>
    <t xml:space="preserve">RESUCITADOR AMBU PEDIATRICO </t>
  </si>
  <si>
    <t>B1500001097</t>
  </si>
  <si>
    <t xml:space="preserve">CIRCUITO D/VENTILADOR PEDIATRICO </t>
  </si>
  <si>
    <t>B1500001119</t>
  </si>
  <si>
    <t xml:space="preserve">SELLO BAJO AGUA COMPLETO </t>
  </si>
  <si>
    <t>B1500001045</t>
  </si>
  <si>
    <t>B1500001041</t>
  </si>
  <si>
    <t>B1500001074</t>
  </si>
  <si>
    <t>B1500001076</t>
  </si>
  <si>
    <t>B1500001089</t>
  </si>
  <si>
    <t>SELLO BAJO AGUA</t>
  </si>
  <si>
    <t>B1500001090</t>
  </si>
  <si>
    <t>B1500001091</t>
  </si>
  <si>
    <t>TUBO ENDOTRAQUETAL 3.5/4.0</t>
  </si>
  <si>
    <t>B1500001081</t>
  </si>
  <si>
    <t>B1500001148</t>
  </si>
  <si>
    <t xml:space="preserve">AMBU PEDIATRICO RESUCITADOR </t>
  </si>
  <si>
    <t xml:space="preserve">PHARMATECH </t>
  </si>
  <si>
    <t>101613882</t>
  </si>
  <si>
    <t>B1500049927</t>
  </si>
  <si>
    <t>PAMDOL 300MG</t>
  </si>
  <si>
    <t>B1500051016</t>
  </si>
  <si>
    <t>B1500051848</t>
  </si>
  <si>
    <t xml:space="preserve">PISCIMAS </t>
  </si>
  <si>
    <t>130342229</t>
  </si>
  <si>
    <t>B1500000083</t>
  </si>
  <si>
    <t>MATERIAL GASTABLE</t>
  </si>
  <si>
    <t>B1500000331</t>
  </si>
  <si>
    <t>PRODUCTOS CANO, S.R.L.</t>
  </si>
  <si>
    <t>130847266</t>
  </si>
  <si>
    <t xml:space="preserve">PAN </t>
  </si>
  <si>
    <t>B1500000737</t>
  </si>
  <si>
    <t xml:space="preserve">HUEVOS </t>
  </si>
  <si>
    <t>B1500000659</t>
  </si>
  <si>
    <t>B1500000673</t>
  </si>
  <si>
    <t>B1500000632</t>
  </si>
  <si>
    <t>B1500000644</t>
  </si>
  <si>
    <t>B1500000645</t>
  </si>
  <si>
    <t>B1500000656</t>
  </si>
  <si>
    <t>B1500003995</t>
  </si>
  <si>
    <t>B1500004009</t>
  </si>
  <si>
    <t>B1500003530</t>
  </si>
  <si>
    <t xml:space="preserve">ANFOTERICINA </t>
  </si>
  <si>
    <t>B1500003658</t>
  </si>
  <si>
    <t>B1500003657</t>
  </si>
  <si>
    <t>B1500003859</t>
  </si>
  <si>
    <t>PROFICARE INSUMOS MEDICOS, S.R.L.</t>
  </si>
  <si>
    <t>132060563</t>
  </si>
  <si>
    <t>B1500000112</t>
  </si>
  <si>
    <t>B1500000117</t>
  </si>
  <si>
    <t>B1500000328</t>
  </si>
  <si>
    <t>MAT. MED Q.</t>
  </si>
  <si>
    <t>QUEMOREL MULTISERVICIO S.R.L.</t>
  </si>
  <si>
    <t>132403177</t>
  </si>
  <si>
    <t xml:space="preserve">MASCARILLA </t>
  </si>
  <si>
    <t>B1500000006</t>
  </si>
  <si>
    <t>R &amp; R MANTENIMIENTO</t>
  </si>
  <si>
    <t>125001512</t>
  </si>
  <si>
    <t>R Y T PINTURA</t>
  </si>
  <si>
    <t>131353215</t>
  </si>
  <si>
    <t xml:space="preserve">MATERIALES DE FERRETERIA </t>
  </si>
  <si>
    <t>B1500000177</t>
  </si>
  <si>
    <t>B1500000159</t>
  </si>
  <si>
    <t xml:space="preserve">RAMONA ESMERALDA GUERRERO </t>
  </si>
  <si>
    <t>00101225092</t>
  </si>
  <si>
    <t xml:space="preserve">SERVICIO DE CONTRATOS </t>
  </si>
  <si>
    <t>B1500000253</t>
  </si>
  <si>
    <t>B1500000255</t>
  </si>
  <si>
    <t>B1500000261</t>
  </si>
  <si>
    <t>B1500000507</t>
  </si>
  <si>
    <t>B1500000506</t>
  </si>
  <si>
    <t>B1500000490</t>
  </si>
  <si>
    <t xml:space="preserve">MATERIALES GASTABLES </t>
  </si>
  <si>
    <t xml:space="preserve">ROJAS Y SERRANO </t>
  </si>
  <si>
    <t>131599583</t>
  </si>
  <si>
    <t>MATERIAL GASTABLE (OFICINA)</t>
  </si>
  <si>
    <t>B1500000917</t>
  </si>
  <si>
    <t>B1500000938</t>
  </si>
  <si>
    <t>B1500000957</t>
  </si>
  <si>
    <t>RONAJUS FARMACEUTICA</t>
  </si>
  <si>
    <t>130537412</t>
  </si>
  <si>
    <t>CIRCUITO P/VENTILADOR</t>
  </si>
  <si>
    <t>ADRENOR</t>
  </si>
  <si>
    <t>B1500000461</t>
  </si>
  <si>
    <t>B1500000492</t>
  </si>
  <si>
    <t>B1500000498</t>
  </si>
  <si>
    <t>VANCOMICINA INY 500MG</t>
  </si>
  <si>
    <t>B1500000500</t>
  </si>
  <si>
    <t>CEFOTAXAXINA 1GR</t>
  </si>
  <si>
    <t>B1500000551</t>
  </si>
  <si>
    <t xml:space="preserve">PROPOFOL C/5 AMPOLLA </t>
  </si>
  <si>
    <t>B1500000552</t>
  </si>
  <si>
    <t>GLUCONATO DE CALCIO DE 1GM/10ML</t>
  </si>
  <si>
    <t>B1500000771</t>
  </si>
  <si>
    <t xml:space="preserve">AGUA DESTILADA </t>
  </si>
  <si>
    <t>B1500000820</t>
  </si>
  <si>
    <t>B1500000804</t>
  </si>
  <si>
    <t>CLORURO DE POTASIO -20%</t>
  </si>
  <si>
    <t>B1500000802</t>
  </si>
  <si>
    <t>ANCHOFIBRINA 500MG</t>
  </si>
  <si>
    <t>B1500000815</t>
  </si>
  <si>
    <t>CEFTRIAXON 1GR</t>
  </si>
  <si>
    <t>B1500000001</t>
  </si>
  <si>
    <t xml:space="preserve">MAT.MED. QUIRURGICO </t>
  </si>
  <si>
    <t>SAGA PHARMA</t>
  </si>
  <si>
    <t>131257887</t>
  </si>
  <si>
    <t>GUANTE DE EXAMEN MEDIUN C/100</t>
  </si>
  <si>
    <t>B1500000371</t>
  </si>
  <si>
    <t>B1500000389</t>
  </si>
  <si>
    <t>MUSLO POLLO</t>
  </si>
  <si>
    <t xml:space="preserve">MUSLO DE POLLO </t>
  </si>
  <si>
    <t>POLLO/CERDO</t>
  </si>
  <si>
    <t>B1500000386</t>
  </si>
  <si>
    <t>SISTEMA</t>
  </si>
  <si>
    <t>B1500000412</t>
  </si>
  <si>
    <t xml:space="preserve">SDE SOLUCIONES MEDICAS SRL </t>
  </si>
  <si>
    <t>132206827</t>
  </si>
  <si>
    <t>MAT. MED. Q</t>
  </si>
  <si>
    <t>SEAN DOMINICANA</t>
  </si>
  <si>
    <t>130468516</t>
  </si>
  <si>
    <t>B1500003135</t>
  </si>
  <si>
    <t>B1500003169</t>
  </si>
  <si>
    <t>B1500003171</t>
  </si>
  <si>
    <t>B1500003175</t>
  </si>
  <si>
    <t>B1500003179</t>
  </si>
  <si>
    <t>B1500002767</t>
  </si>
  <si>
    <t>NIRZOLID (LINEZOLID 0.2% SOLUCION 300ML)</t>
  </si>
  <si>
    <t>B1500002789</t>
  </si>
  <si>
    <t>B1500002806</t>
  </si>
  <si>
    <t>B1500002839</t>
  </si>
  <si>
    <t>B1500002907</t>
  </si>
  <si>
    <t>B1500002979</t>
  </si>
  <si>
    <t>B1500002991</t>
  </si>
  <si>
    <t>B1500003006</t>
  </si>
  <si>
    <t>B1500003022</t>
  </si>
  <si>
    <t>B1500003045</t>
  </si>
  <si>
    <t>B1500003205</t>
  </si>
  <si>
    <t>B1500003206</t>
  </si>
  <si>
    <t>B1500000857</t>
  </si>
  <si>
    <t>ASPIRADORA QUIRURGICO</t>
  </si>
  <si>
    <t xml:space="preserve">MANTENIMIENTO </t>
  </si>
  <si>
    <t>B1500000229</t>
  </si>
  <si>
    <t>B1500000232</t>
  </si>
  <si>
    <t>B1500000230</t>
  </si>
  <si>
    <t>B1500000233</t>
  </si>
  <si>
    <t>B1500000416</t>
  </si>
  <si>
    <t>B1500003921</t>
  </si>
  <si>
    <t xml:space="preserve">PAPEL DE BAÑO </t>
  </si>
  <si>
    <t xml:space="preserve">ROLLA PAPEL CAMILA 24X25 </t>
  </si>
  <si>
    <t xml:space="preserve">PAPEL TOALLA 1/6 950 PRE-CORTADO </t>
  </si>
  <si>
    <t>B1500000058</t>
  </si>
  <si>
    <t>ROLLO PAPEL CAMILA 22X25</t>
  </si>
  <si>
    <t>B1500000066</t>
  </si>
  <si>
    <t xml:space="preserve">MAT. GASTABBLE DE OFICINA </t>
  </si>
  <si>
    <t xml:space="preserve">PAPEL TOALLA 1/6, PAPEL BAÑO </t>
  </si>
  <si>
    <t>B1500000124</t>
  </si>
  <si>
    <t>RESMA DE PAPEL BOND 8 1/2X11</t>
  </si>
  <si>
    <t>B1500000125</t>
  </si>
  <si>
    <t>B1500000131</t>
  </si>
  <si>
    <t>B1500000160</t>
  </si>
  <si>
    <t xml:space="preserve">RESMA DE PAPEL BOND 8 1/2X11 </t>
  </si>
  <si>
    <t>B1500000161</t>
  </si>
  <si>
    <t xml:space="preserve">VASELINA LIQUIDA </t>
  </si>
  <si>
    <t>B1500000508</t>
  </si>
  <si>
    <t>METILPREDNISOLONA</t>
  </si>
  <si>
    <t>B1500000513</t>
  </si>
  <si>
    <t>B1500000519</t>
  </si>
  <si>
    <t>B1500000520</t>
  </si>
  <si>
    <t>B1500000524</t>
  </si>
  <si>
    <t>B1500000528</t>
  </si>
  <si>
    <t>IMIPENEM SILVER 1000MG</t>
  </si>
  <si>
    <t>B1500000525</t>
  </si>
  <si>
    <t>B1500000467</t>
  </si>
  <si>
    <t>B1500000471</t>
  </si>
  <si>
    <t>B1500000477</t>
  </si>
  <si>
    <t>B1500000485</t>
  </si>
  <si>
    <t>IMIPENEM SILVER /MILRINONA/PIPERACILINA</t>
  </si>
  <si>
    <t>B1500000489</t>
  </si>
  <si>
    <t>B1500000494</t>
  </si>
  <si>
    <t>B1500000497</t>
  </si>
  <si>
    <t>B1500000499</t>
  </si>
  <si>
    <t>B1500000531</t>
  </si>
  <si>
    <t xml:space="preserve">PIPERACICLINA </t>
  </si>
  <si>
    <t>B1500000540</t>
  </si>
  <si>
    <t>B1500000544</t>
  </si>
  <si>
    <t>B1500000545</t>
  </si>
  <si>
    <t>B1500000542</t>
  </si>
  <si>
    <t>B1500001168</t>
  </si>
  <si>
    <t>B1500001169</t>
  </si>
  <si>
    <t>MICROPORE 2" C/6</t>
  </si>
  <si>
    <t>B1500001210</t>
  </si>
  <si>
    <t>CAJA BISTURI #15/#20</t>
  </si>
  <si>
    <t>B1500001209</t>
  </si>
  <si>
    <t>TUBO ENDOTRAQUEAL 4.0</t>
  </si>
  <si>
    <t>B1500001198</t>
  </si>
  <si>
    <t>B1500001196</t>
  </si>
  <si>
    <t>B1500001138</t>
  </si>
  <si>
    <t>B1500001202</t>
  </si>
  <si>
    <t xml:space="preserve">AMBU ADULTO </t>
  </si>
  <si>
    <t>B1500001070</t>
  </si>
  <si>
    <t>SOL. LACTATO EN RINGER 1000ML</t>
  </si>
  <si>
    <t>B1500001088</t>
  </si>
  <si>
    <t>B1500001103</t>
  </si>
  <si>
    <t>B1500001107</t>
  </si>
  <si>
    <t>B1500001141</t>
  </si>
  <si>
    <t>B1500001164</t>
  </si>
  <si>
    <t>CAJA ESPARADRAPO</t>
  </si>
  <si>
    <t>B1500001211</t>
  </si>
  <si>
    <t>TUBO ENDOTRAQUEAL 3.0-3.5</t>
  </si>
  <si>
    <t>B1500001175</t>
  </si>
  <si>
    <t>B1500015190</t>
  </si>
  <si>
    <t xml:space="preserve">LABORATORIO </t>
  </si>
  <si>
    <t>SUPLIDORES MEDICOS COMERCIALES</t>
  </si>
  <si>
    <t>131255142</t>
  </si>
  <si>
    <t>SUMEC INVESTMENT,S.R.L.</t>
  </si>
  <si>
    <t>REPARACION Y MANTENIMIENT.</t>
  </si>
  <si>
    <t>FENTANILO GRAY 0.05 MG/2ML</t>
  </si>
  <si>
    <t>SERE BUDESONIDE 0.7</t>
  </si>
  <si>
    <t>B1500000288</t>
  </si>
  <si>
    <t xml:space="preserve">SANDOSTATIN 0.1MG CJ/X5 AMP </t>
  </si>
  <si>
    <t>B1500000298</t>
  </si>
  <si>
    <t>B1500000307</t>
  </si>
  <si>
    <t>PROPOFOL 1% 20ML</t>
  </si>
  <si>
    <t>SANDOSTATINA 0.1MG</t>
  </si>
  <si>
    <t>B1500003204</t>
  </si>
  <si>
    <t>MICROGOTERO GREENLAB CON BURETA DE 100ML</t>
  </si>
  <si>
    <t>B1500003212</t>
  </si>
  <si>
    <t>GASA T/ALMONH 24X12</t>
  </si>
  <si>
    <t>B1500003200</t>
  </si>
  <si>
    <t>B1500003449</t>
  </si>
  <si>
    <t>B1500003477</t>
  </si>
  <si>
    <t>B1500003488</t>
  </si>
  <si>
    <t>B1500003497</t>
  </si>
  <si>
    <t>B1500003501</t>
  </si>
  <si>
    <t>B1500003509</t>
  </si>
  <si>
    <t>B1500003541</t>
  </si>
  <si>
    <t>B1500003642</t>
  </si>
  <si>
    <t>B1500003641</t>
  </si>
  <si>
    <t>TUBO ENDOTRAQUEAL NO.2.5 /3.0</t>
  </si>
  <si>
    <t>B1500003676</t>
  </si>
  <si>
    <t xml:space="preserve">CINTA DE AUTOCLAVE A VAPOR </t>
  </si>
  <si>
    <t>B1500003672</t>
  </si>
  <si>
    <t>B1500003567</t>
  </si>
  <si>
    <t>IMIPENEN 500MG</t>
  </si>
  <si>
    <t>B1500000054</t>
  </si>
  <si>
    <t>KEPRA 500GM/FC</t>
  </si>
  <si>
    <t xml:space="preserve">MASCARILLA QUIRURGICA </t>
  </si>
  <si>
    <t>B1500000065</t>
  </si>
  <si>
    <t>GASA ALMOH.24X12 36X100</t>
  </si>
  <si>
    <t xml:space="preserve">METIL PREDNISOLONA </t>
  </si>
  <si>
    <t>B1500000067</t>
  </si>
  <si>
    <t>NEOBAC 15GR CREMA</t>
  </si>
  <si>
    <t>B1500000068</t>
  </si>
  <si>
    <t>B1500000069</t>
  </si>
  <si>
    <t xml:space="preserve">CINTA DE AUTO CLAVE </t>
  </si>
  <si>
    <t>B1500000071</t>
  </si>
  <si>
    <t>B1500000074</t>
  </si>
  <si>
    <t>GASA T/ALMOH.24X12</t>
  </si>
  <si>
    <t>CEFEPIME 1 GP</t>
  </si>
  <si>
    <t xml:space="preserve">VABCOMICINA </t>
  </si>
  <si>
    <t>B1500000079</t>
  </si>
  <si>
    <t>B1500000081</t>
  </si>
  <si>
    <t>AGUA OXIGENADA</t>
  </si>
  <si>
    <t>B1500000105</t>
  </si>
  <si>
    <t>B1500000129</t>
  </si>
  <si>
    <t>B1500000133</t>
  </si>
  <si>
    <t>TENDAMED, SRL</t>
  </si>
  <si>
    <t>131881785</t>
  </si>
  <si>
    <t xml:space="preserve">TROPIGAS DOMINICANA, S.A. </t>
  </si>
  <si>
    <t>101726997</t>
  </si>
  <si>
    <t>COND.</t>
  </si>
  <si>
    <t>B1500002107</t>
  </si>
  <si>
    <t>B1500002115</t>
  </si>
  <si>
    <t>B1500002108</t>
  </si>
  <si>
    <t>B1500001726</t>
  </si>
  <si>
    <t>MEDICA EASYYLTE</t>
  </si>
  <si>
    <t>B1500001759</t>
  </si>
  <si>
    <t>B1500001781</t>
  </si>
  <si>
    <t>B1500001780</t>
  </si>
  <si>
    <t>B1500002048</t>
  </si>
  <si>
    <t>B1500002127</t>
  </si>
  <si>
    <t xml:space="preserve">UNIQUE REPRESENTACIONES </t>
  </si>
  <si>
    <t>101562447</t>
  </si>
  <si>
    <t>B1500003343</t>
  </si>
  <si>
    <t>B1500003357</t>
  </si>
  <si>
    <t>DYSTAR DT PARA RAYOS X</t>
  </si>
  <si>
    <t>MAT. GASTABLE Y FERRETERO</t>
  </si>
  <si>
    <t xml:space="preserve">CONSOLA CONFORTME </t>
  </si>
  <si>
    <t>CONDENSADOR D/60</t>
  </si>
  <si>
    <t xml:space="preserve">CHALECOS REFLECTIVOS </t>
  </si>
  <si>
    <t>CONDESADOR VERTIC/AIREMAX</t>
  </si>
  <si>
    <t>AIRE ACONDICIONADO</t>
  </si>
  <si>
    <t>LUMINARIA FO32T 8/84</t>
  </si>
  <si>
    <t xml:space="preserve">REGLETA ELECTRICA </t>
  </si>
  <si>
    <t>B1500000172</t>
  </si>
  <si>
    <t>MAT. GASTABLE</t>
  </si>
  <si>
    <t xml:space="preserve">SERTVICIO DE GRUA Y MONTACARGA </t>
  </si>
  <si>
    <t>B1500000228</t>
  </si>
  <si>
    <t>B1500000231</t>
  </si>
  <si>
    <t>B1500000239</t>
  </si>
  <si>
    <t>B1500000234</t>
  </si>
  <si>
    <t xml:space="preserve">MATERIAL FERRETERO </t>
  </si>
  <si>
    <t xml:space="preserve">MOTOR TURBINA AIRE </t>
  </si>
  <si>
    <t>VEGAMED, S.A.</t>
  </si>
  <si>
    <t>130177953</t>
  </si>
  <si>
    <t>B1500000354</t>
  </si>
  <si>
    <t xml:space="preserve">HILOS VICRYL 1,3-0,2-0 </t>
  </si>
  <si>
    <t>B1500002571</t>
  </si>
  <si>
    <t>MEDICAMENTOS (VARIOS)</t>
  </si>
  <si>
    <t>B1500002815</t>
  </si>
  <si>
    <t>B1500002846</t>
  </si>
  <si>
    <t>B1500002885</t>
  </si>
  <si>
    <t>B1500002941</t>
  </si>
  <si>
    <t>B1500002972</t>
  </si>
  <si>
    <t>B1500002983</t>
  </si>
  <si>
    <t>B1500002990</t>
  </si>
  <si>
    <t>BICARBONATO/DIFENHIDRAMINA 20MG</t>
  </si>
  <si>
    <t>B1500003017</t>
  </si>
  <si>
    <t>B1500003016</t>
  </si>
  <si>
    <t>B1500003105</t>
  </si>
  <si>
    <t>B1500003109</t>
  </si>
  <si>
    <t>JERINGULLIAS 5CC,10CC,50CC</t>
  </si>
  <si>
    <t>B1500003107</t>
  </si>
  <si>
    <t>GASA TIPO ALMOHADA 36*100Y/40 20*12</t>
  </si>
  <si>
    <t>B1500003104</t>
  </si>
  <si>
    <t>ZUSE INVESTMEN, S.R.L.</t>
  </si>
  <si>
    <t>132186303</t>
  </si>
  <si>
    <t>SN/O</t>
  </si>
  <si>
    <t>Hosp. Reid Cabral
-DAF-CM-2022-0047</t>
  </si>
  <si>
    <t xml:space="preserve">ADQUSICION DE PAPEL CAMILLA </t>
  </si>
  <si>
    <t>B1500000226</t>
  </si>
  <si>
    <t>B1500000021</t>
  </si>
  <si>
    <t>B1500005209</t>
  </si>
  <si>
    <t>B1500005210</t>
  </si>
  <si>
    <t>LIMPIEZA</t>
  </si>
  <si>
    <t>B1500000337</t>
  </si>
  <si>
    <t>B1500000349</t>
  </si>
  <si>
    <t>B1500001185</t>
  </si>
  <si>
    <t>MAT. OFICINA</t>
  </si>
  <si>
    <t>B1500001183</t>
  </si>
  <si>
    <t>B1500001190</t>
  </si>
  <si>
    <t xml:space="preserve">DISTRIBUIDORES INTERNACIONALES DE PETROLEO, S.A. </t>
  </si>
  <si>
    <t xml:space="preserve">MAT. Q. </t>
  </si>
  <si>
    <t>B1500000465</t>
  </si>
  <si>
    <t>B1500002645</t>
  </si>
  <si>
    <t>B1500001514</t>
  </si>
  <si>
    <t xml:space="preserve">GASTECH COMERCIAL, EIRL </t>
  </si>
  <si>
    <t>B1500002089</t>
  </si>
  <si>
    <t xml:space="preserve">SERVICIO TECNICOS DE INSTALACION </t>
  </si>
  <si>
    <t>B1500000985</t>
  </si>
  <si>
    <t>Hosp. Reid Cabral
-DAF-CM-2022-0042</t>
  </si>
  <si>
    <t xml:space="preserve">SOLUCION SALINA </t>
  </si>
  <si>
    <t>B1500000956</t>
  </si>
  <si>
    <t>Hosp. Reid Cabral
-DAF-CM-2022-0060</t>
  </si>
  <si>
    <t>B1500000062</t>
  </si>
  <si>
    <t>LINAMED</t>
  </si>
  <si>
    <t>B1500001531</t>
  </si>
  <si>
    <t>B1500006744</t>
  </si>
  <si>
    <t>OXIGENO LIQUIDO MED. USD/HSCF</t>
  </si>
  <si>
    <t>B1500006706</t>
  </si>
  <si>
    <t>B1500006692</t>
  </si>
  <si>
    <t>B1500006659</t>
  </si>
  <si>
    <t>B1500005724</t>
  </si>
  <si>
    <t>MAT. MED Q,</t>
  </si>
  <si>
    <t>49 SISTEMA</t>
  </si>
  <si>
    <t>B1500005730</t>
  </si>
  <si>
    <t>B1500005727</t>
  </si>
  <si>
    <t>B1500005723</t>
  </si>
  <si>
    <t xml:space="preserve">69 SISTEMA </t>
  </si>
  <si>
    <t>B1500003446</t>
  </si>
  <si>
    <t xml:space="preserve">OCTOMAR SOLUTIONS </t>
  </si>
  <si>
    <t>Hosp. Reid Cabral
-DAF-CM-2022-0023</t>
  </si>
  <si>
    <t>Hosp. Reid Cabral
-DAF-CM-2022-0045</t>
  </si>
  <si>
    <t>B1500001153</t>
  </si>
  <si>
    <t>MICROGOTERO 150ML</t>
  </si>
  <si>
    <t>B1500001156</t>
  </si>
  <si>
    <t>B1500001154</t>
  </si>
  <si>
    <t>B1500001155</t>
  </si>
  <si>
    <t>B1500000688</t>
  </si>
  <si>
    <t>Hosp. Reid Cabral
-DAF-CM-2022-0054</t>
  </si>
  <si>
    <t>B1500003972</t>
  </si>
  <si>
    <t>.</t>
  </si>
  <si>
    <t>B1500000509</t>
  </si>
  <si>
    <t>B1500000841</t>
  </si>
  <si>
    <t>DEXAMEDETOMIDINA 200MCG/2ML</t>
  </si>
  <si>
    <t>B1500000851</t>
  </si>
  <si>
    <t>PARACETAMOL 10MG/100ML</t>
  </si>
  <si>
    <t>B1500000836</t>
  </si>
  <si>
    <t>B1500000837</t>
  </si>
  <si>
    <t>PRUEBA HEPATITIS C</t>
  </si>
  <si>
    <t>Hosp. Reid Cabral
-DAF-CM-2022-0027</t>
  </si>
  <si>
    <t>B1500000417</t>
  </si>
  <si>
    <t>B1500000562</t>
  </si>
  <si>
    <t>B5000015223</t>
  </si>
  <si>
    <t xml:space="preserve">TRANSPORTE JESUS FERMIN MARTINEZ </t>
  </si>
  <si>
    <t>B1500002104</t>
  </si>
  <si>
    <t>B1500002141</t>
  </si>
  <si>
    <t>VIFA SRL</t>
  </si>
  <si>
    <t>B0100001351</t>
  </si>
  <si>
    <t>VIFA, S.R.L.</t>
  </si>
  <si>
    <t xml:space="preserve">VICROVA MARKET TRADER SRL </t>
  </si>
  <si>
    <t>Hosp. Reid Cabral
-DAF-CM-2022-0017</t>
  </si>
  <si>
    <t>B1500003166</t>
  </si>
  <si>
    <t>B1500003265</t>
  </si>
  <si>
    <t>B1500003164</t>
  </si>
  <si>
    <t xml:space="preserve">TOTAL DE LA DEUDA ENVIADA AL SNS </t>
  </si>
  <si>
    <t>TOTAL DE LA DEUDA ENVIADA AL SNS OCTUBRE 2022</t>
  </si>
  <si>
    <t>B1500001404</t>
  </si>
  <si>
    <t>B1500001447</t>
  </si>
  <si>
    <t>Hosp. Reid Cabral
-DAF-CM-2022-0097</t>
  </si>
  <si>
    <t>Hosp. Reid Cabral
-DAF-CM-2022-0007</t>
  </si>
  <si>
    <t>1333-22050</t>
  </si>
  <si>
    <t>B1500148762</t>
  </si>
  <si>
    <t>683-5963</t>
  </si>
  <si>
    <t>B1500148918</t>
  </si>
  <si>
    <t>683-5991</t>
  </si>
  <si>
    <t>B1500149122</t>
  </si>
  <si>
    <t>683-6128</t>
  </si>
  <si>
    <t>B1500149591</t>
  </si>
  <si>
    <t>683-6237</t>
  </si>
  <si>
    <t>683-6184</t>
  </si>
  <si>
    <t>B1500149738</t>
  </si>
  <si>
    <t>683-6304</t>
  </si>
  <si>
    <t>B1500154854</t>
  </si>
  <si>
    <t>Hosp. Reid Cabral
-DAF-CM-2022-00007</t>
  </si>
  <si>
    <t>B1500037945</t>
  </si>
  <si>
    <t>B1500004647</t>
  </si>
  <si>
    <t>B1500003197</t>
  </si>
  <si>
    <t>Hosp. Reid Cabral
-DAF-CM-2022-0065</t>
  </si>
  <si>
    <t>B1500003201</t>
  </si>
  <si>
    <t>Hosp. Reid Cabral
-DAF-CM-2022-0049</t>
  </si>
  <si>
    <t>TAPON NASAL CON REVESTIMIENTO</t>
  </si>
  <si>
    <t>ANASTACIA FELICIA SANCHEZ</t>
  </si>
  <si>
    <t xml:space="preserve">MANTEL Y TRANSPORTE </t>
  </si>
  <si>
    <t>B1500000235</t>
  </si>
  <si>
    <t>B1500000236</t>
  </si>
  <si>
    <t>B1500000251</t>
  </si>
  <si>
    <t>B1500000243</t>
  </si>
  <si>
    <t>B1500000246</t>
  </si>
  <si>
    <t>B1500000249</t>
  </si>
  <si>
    <t>B1500010370</t>
  </si>
  <si>
    <t>B1500010386</t>
  </si>
  <si>
    <t>B1500010441</t>
  </si>
  <si>
    <t>B1500010383</t>
  </si>
  <si>
    <t>B1500010384</t>
  </si>
  <si>
    <t>B1500010537</t>
  </si>
  <si>
    <t>B1500010538</t>
  </si>
  <si>
    <t>B1500010539</t>
  </si>
  <si>
    <t>B1500001701</t>
  </si>
  <si>
    <t xml:space="preserve">BRECHEN COMMERCE INTERNATIONAL </t>
  </si>
  <si>
    <t xml:space="preserve">BLAXCORP MEDICAL </t>
  </si>
  <si>
    <t>B1500000738</t>
  </si>
  <si>
    <t>B1500005265</t>
  </si>
  <si>
    <t>B1500005364</t>
  </si>
  <si>
    <t>B1500005370</t>
  </si>
  <si>
    <t>B1500000470</t>
  </si>
  <si>
    <t>B1500005526</t>
  </si>
  <si>
    <t xml:space="preserve">SERVICIO DE COMUNICACIÓN </t>
  </si>
  <si>
    <t>B1500188585</t>
  </si>
  <si>
    <t>B1500185794</t>
  </si>
  <si>
    <t>B1500188588</t>
  </si>
  <si>
    <t>B1500188587</t>
  </si>
  <si>
    <t>B1500188584</t>
  </si>
  <si>
    <t>B1500191296</t>
  </si>
  <si>
    <t>B1500191297</t>
  </si>
  <si>
    <t>B1500191293</t>
  </si>
  <si>
    <t>B1500191294</t>
  </si>
  <si>
    <t xml:space="preserve">COPEM HOSPICLINIC </t>
  </si>
  <si>
    <t>B1500001274</t>
  </si>
  <si>
    <t>Hosp. Reid Cabral-
DAF-CM-2022-0049</t>
  </si>
  <si>
    <t>B1500000408</t>
  </si>
  <si>
    <t>CABLE UTP</t>
  </si>
  <si>
    <t>B0100013348</t>
  </si>
  <si>
    <t>CINTA DE AUTO CLAVE</t>
  </si>
  <si>
    <t>TABLILLAS PEDIATRICAS</t>
  </si>
  <si>
    <t>B1500000088</t>
  </si>
  <si>
    <t>B1500000093</t>
  </si>
  <si>
    <t xml:space="preserve">VALACICLOVIR 500MG C/42 TAB. </t>
  </si>
  <si>
    <t>B1500000078</t>
  </si>
  <si>
    <t>B1500000077</t>
  </si>
  <si>
    <t>B1500000090</t>
  </si>
  <si>
    <t>B1500000091</t>
  </si>
  <si>
    <t>LEVETIRACETAM 500MG / 5ML</t>
  </si>
  <si>
    <t>B1500000089</t>
  </si>
  <si>
    <t xml:space="preserve">LINEZOLID IV INFUSION </t>
  </si>
  <si>
    <t>B1500000092</t>
  </si>
  <si>
    <t xml:space="preserve">COLESTIRAMINA 4GR C/SOBRES </t>
  </si>
  <si>
    <t>B1500000056</t>
  </si>
  <si>
    <t>B1500000094</t>
  </si>
  <si>
    <t>B1500000106</t>
  </si>
  <si>
    <t>B1500000104</t>
  </si>
  <si>
    <t>B1500000101</t>
  </si>
  <si>
    <t>CEFTAZIDIMA 1G</t>
  </si>
  <si>
    <t>B1500000107</t>
  </si>
  <si>
    <t>SOLUCION SALINA AL 9%</t>
  </si>
  <si>
    <t>B1500000103</t>
  </si>
  <si>
    <t>B1500000110</t>
  </si>
  <si>
    <t>B1500000111</t>
  </si>
  <si>
    <t>DIGISI,SRL.</t>
  </si>
  <si>
    <t>B1500000432</t>
  </si>
  <si>
    <t>EQUIPOS DE COMPUTOS</t>
  </si>
  <si>
    <t>B1500000380</t>
  </si>
  <si>
    <t>B1500000469</t>
  </si>
  <si>
    <t>HILO VICRIL 2.0-3.0</t>
  </si>
  <si>
    <t>B1500000487</t>
  </si>
  <si>
    <t>DICLOFENAC DE 75MG/3ML</t>
  </si>
  <si>
    <t xml:space="preserve">HILOS VARIOS </t>
  </si>
  <si>
    <t>B1500000476</t>
  </si>
  <si>
    <t xml:space="preserve">CATETER #22 JELCO </t>
  </si>
  <si>
    <t>B1500000475</t>
  </si>
  <si>
    <t>B1500000466</t>
  </si>
  <si>
    <t>B1500000481</t>
  </si>
  <si>
    <t xml:space="preserve">GUANTES </t>
  </si>
  <si>
    <t>B1500000480</t>
  </si>
  <si>
    <t>CANULA YANKAWER</t>
  </si>
  <si>
    <t>B1500000483</t>
  </si>
  <si>
    <t>RANITIDINA 50MG/2ML</t>
  </si>
  <si>
    <t>B1500000504</t>
  </si>
  <si>
    <t xml:space="preserve">GUANTES DE EXAMEN </t>
  </si>
  <si>
    <t>B1500000505</t>
  </si>
  <si>
    <t>B1500000502</t>
  </si>
  <si>
    <t>B1500000501</t>
  </si>
  <si>
    <t>B1500003069</t>
  </si>
  <si>
    <t>HOP. REID CABRAL
-DAF-CM-2022-0045</t>
  </si>
  <si>
    <t>B1500003078</t>
  </si>
  <si>
    <t>B1500003123</t>
  </si>
  <si>
    <t>HOP. REID CABRAL
-DAF-CM-2022-0060</t>
  </si>
  <si>
    <t>FARMAVANZ</t>
  </si>
  <si>
    <t>B1500000458</t>
  </si>
  <si>
    <t xml:space="preserve">         5.704.00</t>
  </si>
  <si>
    <t>B1500000459</t>
  </si>
  <si>
    <t>B1500000464</t>
  </si>
  <si>
    <t>B1500000474</t>
  </si>
  <si>
    <t>B1500000463</t>
  </si>
  <si>
    <t>B1500003172</t>
  </si>
  <si>
    <t>HOP. REID CABRAL
-DAF-CM-2022-0064</t>
  </si>
  <si>
    <t>B1500000517</t>
  </si>
  <si>
    <t>MANO DE OBRA</t>
  </si>
  <si>
    <t>B1500000516</t>
  </si>
  <si>
    <t>PAPEL BOND</t>
  </si>
  <si>
    <t>GERENFAR,S.R.L. .</t>
  </si>
  <si>
    <t>DEXTROSA 1000/100</t>
  </si>
  <si>
    <t>CATHETER #24</t>
  </si>
  <si>
    <t>DEXTROSA 5%</t>
  </si>
  <si>
    <t xml:space="preserve">INVERSIONES BJ, SRL </t>
  </si>
  <si>
    <t>Hosp. Reid Cabral
-DAF-CM-2022-0052</t>
  </si>
  <si>
    <t>IDEMESA, SRL</t>
  </si>
  <si>
    <t>B1500000911</t>
  </si>
  <si>
    <t>B1500000914</t>
  </si>
  <si>
    <t>B1500000013</t>
  </si>
  <si>
    <t xml:space="preserve">MASCARILLA DE OXIGENO </t>
  </si>
  <si>
    <t>B1500001502</t>
  </si>
  <si>
    <t>B1500001555</t>
  </si>
  <si>
    <t>B1500006736</t>
  </si>
  <si>
    <t>B1500006732</t>
  </si>
  <si>
    <t>B1500006746</t>
  </si>
  <si>
    <t>B1500006776</t>
  </si>
  <si>
    <t>B1500006777</t>
  </si>
  <si>
    <t>B1500006834</t>
  </si>
  <si>
    <t>B1500006802</t>
  </si>
  <si>
    <t>B1500006870</t>
  </si>
  <si>
    <t>B1500006858</t>
  </si>
  <si>
    <t>B1500006818</t>
  </si>
  <si>
    <t>B1500006891</t>
  </si>
  <si>
    <t>B1500006904</t>
  </si>
  <si>
    <t>B1500006924</t>
  </si>
  <si>
    <t>B1500006950</t>
  </si>
  <si>
    <t>B1500006939</t>
  </si>
  <si>
    <t>B1500006945</t>
  </si>
  <si>
    <t xml:space="preserve">LUIS E. BETANCES R ^CO. S.A. </t>
  </si>
  <si>
    <t>B1500000601</t>
  </si>
  <si>
    <t>B1500005798</t>
  </si>
  <si>
    <t>CARGO</t>
  </si>
  <si>
    <t>B1500005797</t>
  </si>
  <si>
    <t xml:space="preserve">CARGO </t>
  </si>
  <si>
    <t>B1500005778</t>
  </si>
  <si>
    <t xml:space="preserve">MEROPENE </t>
  </si>
  <si>
    <t>B1500005776</t>
  </si>
  <si>
    <t xml:space="preserve">METRODINAZOL </t>
  </si>
  <si>
    <t>Hosp. Reid Cabral
-DAF-CM-2022-0048</t>
  </si>
  <si>
    <t>B1500003610</t>
  </si>
  <si>
    <t>B1500003609</t>
  </si>
  <si>
    <t>B1500003611</t>
  </si>
  <si>
    <t xml:space="preserve">MANOLITO DENTAL </t>
  </si>
  <si>
    <t>B1500001167</t>
  </si>
  <si>
    <t>OVIEDO-FARMA, S.R.L.</t>
  </si>
  <si>
    <t xml:space="preserve">ACICLOVIR DE 500MG VIAL </t>
  </si>
  <si>
    <t>B1500000029</t>
  </si>
  <si>
    <t>B1500000701</t>
  </si>
  <si>
    <t>B1500004131</t>
  </si>
  <si>
    <t xml:space="preserve">RAMDOL TERRERO MATOS </t>
  </si>
  <si>
    <t>B1500000171</t>
  </si>
  <si>
    <t>B1500000515</t>
  </si>
  <si>
    <t>B1500000522</t>
  </si>
  <si>
    <t>B1500000523</t>
  </si>
  <si>
    <t>B1500000901</t>
  </si>
  <si>
    <t>B1500000853</t>
  </si>
  <si>
    <t>B1500000887</t>
  </si>
  <si>
    <t>B1500000890</t>
  </si>
  <si>
    <t>B1500000874</t>
  </si>
  <si>
    <t>B1500000875</t>
  </si>
  <si>
    <t>B1500000900</t>
  </si>
  <si>
    <t>B1500000889</t>
  </si>
  <si>
    <t>B1500000915</t>
  </si>
  <si>
    <t>B1500000893</t>
  </si>
  <si>
    <t>B1500000922</t>
  </si>
  <si>
    <t>B1500000924</t>
  </si>
  <si>
    <t xml:space="preserve">SANOZ FARMACEUTICA </t>
  </si>
  <si>
    <t>Hosp. Reid Cabral
-DAF-CM-2022-0055</t>
  </si>
  <si>
    <t>B1500000429</t>
  </si>
  <si>
    <t>B1500000421</t>
  </si>
  <si>
    <t>B1500000427</t>
  </si>
  <si>
    <t>B1500003341</t>
  </si>
  <si>
    <t>Hosp. Reid Cabral
-DAF-CM-2022-0046</t>
  </si>
  <si>
    <t>B1500003336</t>
  </si>
  <si>
    <t>B1500000826</t>
  </si>
  <si>
    <t>B1500000868</t>
  </si>
  <si>
    <t xml:space="preserve">HUMIFICADORES DE OXIGENO </t>
  </si>
  <si>
    <t>B1500000589</t>
  </si>
  <si>
    <t>Hosp. Reid Cabral
-DAF-CM-2022-0050</t>
  </si>
  <si>
    <t>B1500000590</t>
  </si>
  <si>
    <t>B1500001158</t>
  </si>
  <si>
    <t>B1500015635</t>
  </si>
  <si>
    <t xml:space="preserve">MEDICAMNTOS </t>
  </si>
  <si>
    <t>B1500015649</t>
  </si>
  <si>
    <t>Hosp. Reid Cabral
-DAF-CM-2022-0044</t>
  </si>
  <si>
    <t>B1500015637</t>
  </si>
  <si>
    <t>B1500015732</t>
  </si>
  <si>
    <t>TALLER DE MECANICA LOS PATRICIOS</t>
  </si>
  <si>
    <t>SERVICIOS DE REPARACION</t>
  </si>
  <si>
    <t>B1500000503</t>
  </si>
  <si>
    <t xml:space="preserve">GAS LICUADO DE PETROLEO </t>
  </si>
  <si>
    <t>B1500002164</t>
  </si>
  <si>
    <t>B1500002174</t>
  </si>
  <si>
    <t>B1500002163</t>
  </si>
  <si>
    <t>B1500002185</t>
  </si>
  <si>
    <t>B1500002190</t>
  </si>
  <si>
    <t>B1500003444</t>
  </si>
  <si>
    <t xml:space="preserve">LED BOMBILLA </t>
  </si>
  <si>
    <t>B1500003238</t>
  </si>
  <si>
    <t>B1500003241</t>
  </si>
  <si>
    <t>B1500003247</t>
  </si>
  <si>
    <t>B1500003242</t>
  </si>
  <si>
    <t>B1500003272</t>
  </si>
  <si>
    <t>B1500003264</t>
  </si>
  <si>
    <t>B1500003262</t>
  </si>
  <si>
    <t>B1500003250</t>
  </si>
  <si>
    <t>B1500003252</t>
  </si>
  <si>
    <t>B1500003269</t>
  </si>
  <si>
    <t>B1500000108</t>
  </si>
  <si>
    <t>B1500001724</t>
  </si>
  <si>
    <t>B1500149971</t>
  </si>
  <si>
    <t>683-6337</t>
  </si>
  <si>
    <t>B1500154957</t>
  </si>
  <si>
    <t>683-6325</t>
  </si>
  <si>
    <t>B1500154954</t>
  </si>
  <si>
    <t>683-6365</t>
  </si>
  <si>
    <t>B1500156733</t>
  </si>
  <si>
    <t>683-6404</t>
  </si>
  <si>
    <t>B1500157400</t>
  </si>
  <si>
    <t>683-6428</t>
  </si>
  <si>
    <t>B1500157408</t>
  </si>
  <si>
    <t>683-6378</t>
  </si>
  <si>
    <t>B1500157263</t>
  </si>
  <si>
    <t>1849-9484</t>
  </si>
  <si>
    <t>B1500157300</t>
  </si>
  <si>
    <t>B1500038637</t>
  </si>
  <si>
    <t xml:space="preserve">ALL OFFICE SULUTIONS, S.R.L. </t>
  </si>
  <si>
    <t>Hosp. Reid Cabral
-DAF-CM-2022-00115</t>
  </si>
  <si>
    <t xml:space="preserve">MERCADO </t>
  </si>
  <si>
    <t>B1500003217</t>
  </si>
  <si>
    <t>ARCHEX GROUP S.R.L.</t>
  </si>
  <si>
    <t xml:space="preserve">MEDICAMENTOS  </t>
  </si>
  <si>
    <t>Hosp. Reid Cabral
-DAF-CM-2022-0005</t>
  </si>
  <si>
    <t>HILO VICRYL-2-2 338-304-570</t>
  </si>
  <si>
    <t>HILO VICRYL-2-2 317-339-316</t>
  </si>
  <si>
    <t>1000056427 REP.</t>
  </si>
  <si>
    <t>B1500000259</t>
  </si>
  <si>
    <t>B1500000260</t>
  </si>
  <si>
    <t>B1500000262</t>
  </si>
  <si>
    <t>B1500000267</t>
  </si>
  <si>
    <t>B1500000265</t>
  </si>
  <si>
    <t>B1500000266</t>
  </si>
  <si>
    <t>B1500000264</t>
  </si>
  <si>
    <t>B1500024131</t>
  </si>
  <si>
    <t>B1500001731</t>
  </si>
  <si>
    <t>B1500001718</t>
  </si>
  <si>
    <t>B1500001739</t>
  </si>
  <si>
    <t>B1500001371</t>
  </si>
  <si>
    <t>NALBUFINA GRAY 10MG/ML</t>
  </si>
  <si>
    <t>B1500001401</t>
  </si>
  <si>
    <t>OMEPRAZOL 40MG/10ML</t>
  </si>
  <si>
    <t>B1500001421</t>
  </si>
  <si>
    <t xml:space="preserve">CLINDAMICINA 600MG CJX50 VIAL </t>
  </si>
  <si>
    <t>B1500001438</t>
  </si>
  <si>
    <t>GASA 36X100</t>
  </si>
  <si>
    <t>B1500001444</t>
  </si>
  <si>
    <t>MICROGOTEROS PED</t>
  </si>
  <si>
    <t xml:space="preserve">SOL. SALINA </t>
  </si>
  <si>
    <t>B1500001475</t>
  </si>
  <si>
    <t>B1500001506</t>
  </si>
  <si>
    <t>B1500001521</t>
  </si>
  <si>
    <t xml:space="preserve">MICOGOTERO </t>
  </si>
  <si>
    <t>B1500001535</t>
  </si>
  <si>
    <t xml:space="preserve">NALBUFINA HCL 10MG </t>
  </si>
  <si>
    <t>B1500001536</t>
  </si>
  <si>
    <t xml:space="preserve">MIDAZOLAN 15MG </t>
  </si>
  <si>
    <t>B1500001593</t>
  </si>
  <si>
    <t>NALBUFINA 10MG/ML</t>
  </si>
  <si>
    <t>B1500001634</t>
  </si>
  <si>
    <t xml:space="preserve">MADAZOLAN 15MG/3ML </t>
  </si>
  <si>
    <t>LACTEOS</t>
  </si>
  <si>
    <t xml:space="preserve">CASA DOÑA MARCIA, CADOMA </t>
  </si>
  <si>
    <t>Hosp. Reid Cabral-
DAF-CM-2022-0055</t>
  </si>
  <si>
    <t xml:space="preserve">LACTEOS </t>
  </si>
  <si>
    <t>B1500004683</t>
  </si>
  <si>
    <t>KETAMINA 500MG/10ML</t>
  </si>
  <si>
    <t>B1500001304</t>
  </si>
  <si>
    <t>B1500000510</t>
  </si>
  <si>
    <t xml:space="preserve">ELPIROS PHARMACEUTICA SRL </t>
  </si>
  <si>
    <t>HOSP.REID CABRAL
-2022-0008</t>
  </si>
  <si>
    <t>HOSP.REID CABRAL
-2022-0006</t>
  </si>
  <si>
    <t>KRONGEL COMERCIAL, SRL</t>
  </si>
  <si>
    <t>2022-0072</t>
  </si>
  <si>
    <t>B1500006369</t>
  </si>
  <si>
    <t>B1500006500</t>
  </si>
  <si>
    <t>B1500006976</t>
  </si>
  <si>
    <t>B1500006962</t>
  </si>
  <si>
    <t>B1500007017</t>
  </si>
  <si>
    <t>B1500006989</t>
  </si>
  <si>
    <t>B1500006994</t>
  </si>
  <si>
    <t>B1500007050</t>
  </si>
  <si>
    <t>S/O</t>
  </si>
  <si>
    <t>B1500007045</t>
  </si>
  <si>
    <t>B1500006998</t>
  </si>
  <si>
    <t>B1500005866</t>
  </si>
  <si>
    <t xml:space="preserve">MA. MED. Q. </t>
  </si>
  <si>
    <t>b1500051965</t>
  </si>
  <si>
    <t>PAN</t>
  </si>
  <si>
    <t>MERCADO</t>
  </si>
  <si>
    <t>B1500000638</t>
  </si>
  <si>
    <t>B1500000718</t>
  </si>
  <si>
    <t>PAPEL ALUMINIO/PITIT POIS</t>
  </si>
  <si>
    <t>B1500000493</t>
  </si>
  <si>
    <t>B1500000864</t>
  </si>
  <si>
    <t>TUBOS ENDOTRAQUEALES 4.0-3.5-5.5-1/2</t>
  </si>
  <si>
    <t>B1500000947</t>
  </si>
  <si>
    <t xml:space="preserve">CIRCUITO DE VENTILADOR NEONATAL CALDINAL </t>
  </si>
  <si>
    <t>B1500000630</t>
  </si>
  <si>
    <t>2023-00014</t>
  </si>
  <si>
    <t>B1500000880</t>
  </si>
  <si>
    <t>SULFATO DE BARIUN FCO</t>
  </si>
  <si>
    <t>SERVICE GROUP SYF</t>
  </si>
  <si>
    <t>2022-00064</t>
  </si>
  <si>
    <t>B1500015981</t>
  </si>
  <si>
    <t>VIDAS HCV-HBS-HBC-HIV</t>
  </si>
  <si>
    <t>B1500012112</t>
  </si>
  <si>
    <t>370.00-147.60</t>
  </si>
  <si>
    <t xml:space="preserve">SERVICIO DE TRANSPORTE </t>
  </si>
  <si>
    <t>B1500002206</t>
  </si>
  <si>
    <t>B1500003593</t>
  </si>
  <si>
    <t xml:space="preserve">ELECTRODOS </t>
  </si>
  <si>
    <t>B1500003315</t>
  </si>
  <si>
    <t>B1500003322</t>
  </si>
  <si>
    <t>ALIMENTO</t>
  </si>
  <si>
    <t>B1500001747</t>
  </si>
  <si>
    <t>B1500001765</t>
  </si>
  <si>
    <t>2023-0007</t>
  </si>
  <si>
    <t>B1500001437</t>
  </si>
  <si>
    <t>B1500039284</t>
  </si>
  <si>
    <t>23-175</t>
  </si>
  <si>
    <t>B150000255</t>
  </si>
  <si>
    <t>B1500000263</t>
  </si>
  <si>
    <t>B1500010693</t>
  </si>
  <si>
    <t>B1500010694</t>
  </si>
  <si>
    <t>B1500031897</t>
  </si>
  <si>
    <t>B1500032156</t>
  </si>
  <si>
    <t>2022-0019</t>
  </si>
  <si>
    <t>B1500032121</t>
  </si>
  <si>
    <t>B1500032273</t>
  </si>
  <si>
    <t>2023-0009</t>
  </si>
  <si>
    <t>B1500032362</t>
  </si>
  <si>
    <t>B1500001744</t>
  </si>
  <si>
    <t>B1500001750</t>
  </si>
  <si>
    <t>B1500001763</t>
  </si>
  <si>
    <t>2022-0046</t>
  </si>
  <si>
    <t>B1500005466</t>
  </si>
  <si>
    <t xml:space="preserve">CLORO </t>
  </si>
  <si>
    <t>B1500000620</t>
  </si>
  <si>
    <t>B1500000628</t>
  </si>
  <si>
    <t xml:space="preserve">ESCOBA Y SUAPER </t>
  </si>
  <si>
    <t>B1500000629</t>
  </si>
  <si>
    <t>B1500005558</t>
  </si>
  <si>
    <t>2022-0068</t>
  </si>
  <si>
    <t xml:space="preserve">REACTIVOS </t>
  </si>
  <si>
    <t>B1500005549</t>
  </si>
  <si>
    <t>B1500005566</t>
  </si>
  <si>
    <t>B15</t>
  </si>
  <si>
    <t>B1500192863</t>
  </si>
  <si>
    <t>B1500000420</t>
  </si>
  <si>
    <t>B0100013182</t>
  </si>
  <si>
    <t>DINAMED, SR.L.</t>
  </si>
  <si>
    <t>B1500001662</t>
  </si>
  <si>
    <t>B1500001670</t>
  </si>
  <si>
    <t>B1500001660</t>
  </si>
  <si>
    <t>MAT.MED.Q.</t>
  </si>
  <si>
    <t>B1500024367</t>
  </si>
  <si>
    <t>TIKET NEXT</t>
  </si>
  <si>
    <t>B1500024473</t>
  </si>
  <si>
    <t>2022-0015</t>
  </si>
  <si>
    <t>B1500000391</t>
  </si>
  <si>
    <t>B1500000478</t>
  </si>
  <si>
    <t>B1500003273</t>
  </si>
  <si>
    <t>2022-0060</t>
  </si>
  <si>
    <t>B1500003277</t>
  </si>
  <si>
    <t>2022-0007</t>
  </si>
  <si>
    <t>FRADENT, SRL</t>
  </si>
  <si>
    <t>COND.3263</t>
  </si>
  <si>
    <t>B1500000529</t>
  </si>
  <si>
    <t>2023-0012</t>
  </si>
  <si>
    <t xml:space="preserve">PIEZAS PARA EQUIPO TOMOGRAFIA </t>
  </si>
  <si>
    <t>B1500000527</t>
  </si>
  <si>
    <t>2022-0069</t>
  </si>
  <si>
    <t xml:space="preserve">DELL OPTIPLEXE3 +LICENSE TRANSFER </t>
  </si>
  <si>
    <t>2022-00066</t>
  </si>
  <si>
    <t>PAPEL TOALLA 6/1</t>
  </si>
  <si>
    <t>B1500000055</t>
  </si>
  <si>
    <t>B1500002138</t>
  </si>
  <si>
    <t>B1500002155</t>
  </si>
  <si>
    <t>B1500002166</t>
  </si>
  <si>
    <t>SOLUCION MIXTO 0,33%</t>
  </si>
  <si>
    <t>B1500001590</t>
  </si>
  <si>
    <t>B1500007055</t>
  </si>
  <si>
    <t>B1500007064</t>
  </si>
  <si>
    <t>B1500007078</t>
  </si>
  <si>
    <t>B1500007110</t>
  </si>
  <si>
    <t>B1500007112</t>
  </si>
  <si>
    <t>B1500007116</t>
  </si>
  <si>
    <t>B1500007136</t>
  </si>
  <si>
    <t>B1500007142</t>
  </si>
  <si>
    <t>B1500007177</t>
  </si>
  <si>
    <t>B1500007179</t>
  </si>
  <si>
    <t>B1500007161</t>
  </si>
  <si>
    <t>B1500007166</t>
  </si>
  <si>
    <t>B1500007209</t>
  </si>
  <si>
    <t>B1500007201</t>
  </si>
  <si>
    <t>B1500007240</t>
  </si>
  <si>
    <t xml:space="preserve">OXIGENO LIQUIDO </t>
  </si>
  <si>
    <t>B1500007227</t>
  </si>
  <si>
    <t>B1500007238</t>
  </si>
  <si>
    <t>B1500000604</t>
  </si>
  <si>
    <t>LABORATORIO</t>
  </si>
  <si>
    <t>B1500005904</t>
  </si>
  <si>
    <t xml:space="preserve">PROMEDCA </t>
  </si>
  <si>
    <t>B1500000751</t>
  </si>
  <si>
    <t>PROMEDICA  S.R.L.</t>
  </si>
  <si>
    <t>B1500001364</t>
  </si>
  <si>
    <t>B1500000803</t>
  </si>
  <si>
    <t>B1500000704</t>
  </si>
  <si>
    <t>Hosp. Reid Cabral
-DAF-CM-2022-0010</t>
  </si>
  <si>
    <t>B1500000705</t>
  </si>
  <si>
    <t xml:space="preserve">MATERIAL GASTBALE </t>
  </si>
  <si>
    <t xml:space="preserve">MAT. GASTBALE </t>
  </si>
  <si>
    <t>B1500000865</t>
  </si>
  <si>
    <t>B1500000960</t>
  </si>
  <si>
    <t>2022-0054</t>
  </si>
  <si>
    <t>2022-0070</t>
  </si>
  <si>
    <t>B1500003415</t>
  </si>
  <si>
    <t>Abono factura 3921</t>
  </si>
  <si>
    <t>2022-0058</t>
  </si>
  <si>
    <t>B1500000600</t>
  </si>
  <si>
    <t>B1500000613</t>
  </si>
  <si>
    <t>B1500000592</t>
  </si>
  <si>
    <t>2022-0052</t>
  </si>
  <si>
    <t>B1500000627</t>
  </si>
  <si>
    <t>B1500016002</t>
  </si>
  <si>
    <t>B1500000424</t>
  </si>
  <si>
    <t>B1500000431</t>
  </si>
  <si>
    <t>B1500004239</t>
  </si>
  <si>
    <t>SOLUCIONES 365 SRL</t>
  </si>
  <si>
    <t>B1500000109</t>
  </si>
  <si>
    <t>2022-00048</t>
  </si>
  <si>
    <t>B1500000308</t>
  </si>
  <si>
    <t>B1500002253</t>
  </si>
  <si>
    <t>B1500002255</t>
  </si>
  <si>
    <t>B1500002257</t>
  </si>
  <si>
    <t>B1500002291</t>
  </si>
  <si>
    <t>B1500003636</t>
  </si>
  <si>
    <t xml:space="preserve">COPA DE ORO PARA EEG </t>
  </si>
  <si>
    <t>B1500003312</t>
  </si>
  <si>
    <t>B1500003313</t>
  </si>
  <si>
    <t>B1500003314</t>
  </si>
  <si>
    <t>B1500003319</t>
  </si>
  <si>
    <t>B1500003324</t>
  </si>
  <si>
    <t xml:space="preserve">GEFON </t>
  </si>
  <si>
    <t>2022-0017</t>
  </si>
  <si>
    <t>COND.9816</t>
  </si>
  <si>
    <t>2023-0011</t>
  </si>
  <si>
    <t>Preparado Por.</t>
  </si>
  <si>
    <t>Revisado por:</t>
  </si>
  <si>
    <t xml:space="preserve">Licda. Eva M. Figueroa </t>
  </si>
  <si>
    <t xml:space="preserve">Licda. Petronila Estevez </t>
  </si>
  <si>
    <t>Departamento de Contabilidad</t>
  </si>
  <si>
    <t xml:space="preserve">Encargada </t>
  </si>
  <si>
    <t>B1500001805</t>
  </si>
  <si>
    <t>B1500001838</t>
  </si>
  <si>
    <t>MAT.MED. Q.</t>
  </si>
  <si>
    <t>683-6594</t>
  </si>
  <si>
    <t>B1500158164</t>
  </si>
  <si>
    <t>683-6617</t>
  </si>
  <si>
    <t>B1500158174</t>
  </si>
  <si>
    <t>683-6572</t>
  </si>
  <si>
    <t>B1500158107</t>
  </si>
  <si>
    <t>683-6544</t>
  </si>
  <si>
    <t>B1500157992</t>
  </si>
  <si>
    <t>683-6514</t>
  </si>
  <si>
    <t>B1500157825</t>
  </si>
  <si>
    <t>683-6725</t>
  </si>
  <si>
    <t>B1500158629</t>
  </si>
  <si>
    <t>683-6740</t>
  </si>
  <si>
    <t>B1500158635</t>
  </si>
  <si>
    <t>683-6695</t>
  </si>
  <si>
    <t>683-6766</t>
  </si>
  <si>
    <t>B1500158843</t>
  </si>
  <si>
    <t>AIDSA, SRL</t>
  </si>
  <si>
    <t>B1500001464</t>
  </si>
  <si>
    <t xml:space="preserve">SERVICIO EST. Y DISP FINAL </t>
  </si>
  <si>
    <t>ALCALDIA DEL DISTRITO NACIONAL</t>
  </si>
  <si>
    <t>B1500040710</t>
  </si>
  <si>
    <t>ARGOS TECNOQUIMICOS, SRL</t>
  </si>
  <si>
    <t>HOP.REID C.2022-00090</t>
  </si>
  <si>
    <t xml:space="preserve">ARGO-GLOBAL </t>
  </si>
  <si>
    <t>2022-0071</t>
  </si>
  <si>
    <t>AGRO-GLOBAL, SRL</t>
  </si>
  <si>
    <t>23-204</t>
  </si>
  <si>
    <t>HOP.REID C.2022-00120</t>
  </si>
  <si>
    <t>AMERICAN BUSINESS MACHINE, S.R.L.</t>
  </si>
  <si>
    <t>B1500002146</t>
  </si>
  <si>
    <t>HOP.REID C.2023-00031</t>
  </si>
  <si>
    <t>COMPUTO</t>
  </si>
  <si>
    <t>AMERILINE PHARMACEUTICAL, SRL</t>
  </si>
  <si>
    <t>AMSERECH AF SEGURITY, SRL</t>
  </si>
  <si>
    <t>HOP.REID C.2023-00036</t>
  </si>
  <si>
    <t>ADQUISICION DE RAUTER SWITCH</t>
  </si>
  <si>
    <t>ANEST, SRL</t>
  </si>
  <si>
    <t>B1500003253</t>
  </si>
  <si>
    <t>MAT. MED.Q.</t>
  </si>
  <si>
    <t>BARUC PHARMA, SRL</t>
  </si>
  <si>
    <t>B1500009499</t>
  </si>
  <si>
    <t>B1500010385</t>
  </si>
  <si>
    <t>B1500008888</t>
  </si>
  <si>
    <t>BIO-NOVA, SRL</t>
  </si>
  <si>
    <t>B1500010763</t>
  </si>
  <si>
    <t>HOP.REID C.2023-00024</t>
  </si>
  <si>
    <t>B1500031839</t>
  </si>
  <si>
    <t>BIONUCLEAR, S.A.</t>
  </si>
  <si>
    <t>B1500032697</t>
  </si>
  <si>
    <t>HOP.REID C.2023-00033</t>
  </si>
  <si>
    <t>B1500032653</t>
  </si>
  <si>
    <t>B1500032556</t>
  </si>
  <si>
    <t>B1500032560</t>
  </si>
  <si>
    <t>B1500032453</t>
  </si>
  <si>
    <t>B1500032594</t>
  </si>
  <si>
    <t>B1500032282</t>
  </si>
  <si>
    <t>B1500032366</t>
  </si>
  <si>
    <t>B1500032886</t>
  </si>
  <si>
    <t>B1500032997</t>
  </si>
  <si>
    <t>BIO-WIN, SRL</t>
  </si>
  <si>
    <t>B1500001770</t>
  </si>
  <si>
    <t>B1500001784</t>
  </si>
  <si>
    <t>B1500001792</t>
  </si>
  <si>
    <t>BLAXCORP MEDICAL</t>
  </si>
  <si>
    <t>B1500000827</t>
  </si>
  <si>
    <t>2022-0016</t>
  </si>
  <si>
    <t xml:space="preserve">ANAQUELES </t>
  </si>
  <si>
    <t>CIENTEC</t>
  </si>
  <si>
    <t>B1500005638</t>
  </si>
  <si>
    <t>CLIP INTERNACIONAL, SRL</t>
  </si>
  <si>
    <t>B1500000637</t>
  </si>
  <si>
    <t>CRUZ AYALA, SRL</t>
  </si>
  <si>
    <t>B1500005588</t>
  </si>
  <si>
    <t>B1500005619</t>
  </si>
  <si>
    <t>COPEM HOSPICLINIC</t>
  </si>
  <si>
    <t>HOP.REID C.2022-00113</t>
  </si>
  <si>
    <t>B1500001472</t>
  </si>
  <si>
    <t>B1500001474</t>
  </si>
  <si>
    <t>B1500001471</t>
  </si>
  <si>
    <t>B1500001473</t>
  </si>
  <si>
    <t>CONSULTORIA Y SERVICIOS SALPER, SRL</t>
  </si>
  <si>
    <t>HOP.REID C.2023-00010</t>
  </si>
  <si>
    <t>REPARACION DE ESCALERA</t>
  </si>
  <si>
    <t>B1500000352</t>
  </si>
  <si>
    <t>DARPRINT GRAFIC, SRL</t>
  </si>
  <si>
    <t>B1500000423</t>
  </si>
  <si>
    <t>B1500001116</t>
  </si>
  <si>
    <t>B1500001080</t>
  </si>
  <si>
    <t>B1500001257</t>
  </si>
  <si>
    <t>UPS-APC</t>
  </si>
  <si>
    <t>DE LEON Y ASOCIADOS</t>
  </si>
  <si>
    <t>B1500001246</t>
  </si>
  <si>
    <t>DINAMED, SRL</t>
  </si>
  <si>
    <t>B1500001667</t>
  </si>
  <si>
    <t>B1500001676</t>
  </si>
  <si>
    <t>B1500001649</t>
  </si>
  <si>
    <t>HOP.REID C.2023-00021</t>
  </si>
  <si>
    <t>B1500001680</t>
  </si>
  <si>
    <t>B1500001672</t>
  </si>
  <si>
    <t>B1500001688</t>
  </si>
  <si>
    <t>B1500001689</t>
  </si>
  <si>
    <t>B1500001679</t>
  </si>
  <si>
    <t>DISTRIBUIDORA JUMELLES, SRL</t>
  </si>
  <si>
    <t>B1500000390</t>
  </si>
  <si>
    <t>DISTRIBUIDORA TREMOLS, SRL</t>
  </si>
  <si>
    <t>DUMAS PHARMACEUTICAS, SRL</t>
  </si>
  <si>
    <t>101-000148</t>
  </si>
  <si>
    <t>HOSP.REID 2022-00109</t>
  </si>
  <si>
    <t>DISTRIBUIDORES INT. DE PETROLEO, S.A.</t>
  </si>
  <si>
    <t>B1500024891</t>
  </si>
  <si>
    <t>HOP.REID C.2023-0004</t>
  </si>
  <si>
    <t>COMBUSTIBLES</t>
  </si>
  <si>
    <t>ELIZABETH HERNANDEZ/</t>
  </si>
  <si>
    <t>B1500000400</t>
  </si>
  <si>
    <t>EXPRESS SERVICE CONSERG EXSERCON</t>
  </si>
  <si>
    <t>B1500000586</t>
  </si>
  <si>
    <t>B1500002778</t>
  </si>
  <si>
    <t>B1500002788</t>
  </si>
  <si>
    <t>FARACH, S.A.</t>
  </si>
  <si>
    <t>B1500000434</t>
  </si>
  <si>
    <t>B1500000546</t>
  </si>
  <si>
    <t>GLOBAL MEDICA DOMINICANA, SRL</t>
  </si>
  <si>
    <t>B1500000541</t>
  </si>
  <si>
    <t>REPARACION Y MANTENIMIENTO</t>
  </si>
  <si>
    <t>HOSP.REID 2023-00047</t>
  </si>
  <si>
    <t>GROUP Z HEALTHCARE PRODUCTS, SRL</t>
  </si>
  <si>
    <t>B1500001640</t>
  </si>
  <si>
    <t>GANBARO, SRL</t>
  </si>
  <si>
    <t>ABONO 50%</t>
  </si>
  <si>
    <t>GASTECH COMERCIAL, EIRL</t>
  </si>
  <si>
    <t>HIDROMED, SRL</t>
  </si>
  <si>
    <t>B1500002169</t>
  </si>
  <si>
    <t>SERVICIOS DE LABOR MANT.</t>
  </si>
  <si>
    <t>B0100000273</t>
  </si>
  <si>
    <t>INDUSTRIAS BANILEJAS, SAS</t>
  </si>
  <si>
    <t>E450000000198</t>
  </si>
  <si>
    <t>E450000000948</t>
  </si>
  <si>
    <t>E450000000947</t>
  </si>
  <si>
    <t>JBL.  JEAN CARLOS BASULTO</t>
  </si>
  <si>
    <t>B1500001135</t>
  </si>
  <si>
    <t>LAMBDA</t>
  </si>
  <si>
    <t>B1500001625</t>
  </si>
  <si>
    <t>B1500006716</t>
  </si>
  <si>
    <t>B1500006749</t>
  </si>
  <si>
    <t>B1500006927</t>
  </si>
  <si>
    <t>B1500007125</t>
  </si>
  <si>
    <t>B1500007252</t>
  </si>
  <si>
    <t>LIMPIEZA Y DESINFECCION</t>
  </si>
  <si>
    <t>B1500007257</t>
  </si>
  <si>
    <t>B1500007292</t>
  </si>
  <si>
    <t>RENTA TANQUE CRYO LOX MED</t>
  </si>
  <si>
    <t>B1500007285</t>
  </si>
  <si>
    <t>B1500007287</t>
  </si>
  <si>
    <t>B1500007264</t>
  </si>
  <si>
    <t>B1500007333</t>
  </si>
  <si>
    <t>B1500049628</t>
  </si>
  <si>
    <t>RENTA MENSUAL P/USO CILS.</t>
  </si>
  <si>
    <t>B1500007312</t>
  </si>
  <si>
    <t>B1500007328</t>
  </si>
  <si>
    <t>MEDICAL CURE PHARMACEUTICAL</t>
  </si>
  <si>
    <t>MEGALABS, SRL</t>
  </si>
  <si>
    <t>MASTER CLEAN FBE IMPORT, SRL</t>
  </si>
  <si>
    <t>B1500005279</t>
  </si>
  <si>
    <t>MACROTECH</t>
  </si>
  <si>
    <t>B1500005930</t>
  </si>
  <si>
    <t>B1500005976</t>
  </si>
  <si>
    <t>COPAGO POR AUTORIZACION</t>
  </si>
  <si>
    <t>MICROGOTEROS 100ML</t>
  </si>
  <si>
    <t>PROMEDICA</t>
  </si>
  <si>
    <t>B1500001375</t>
  </si>
  <si>
    <t>B1500000746</t>
  </si>
  <si>
    <t>B1500000758</t>
  </si>
  <si>
    <t>B1500000781</t>
  </si>
  <si>
    <t>B1500000793</t>
  </si>
  <si>
    <t>PRODUCTOS CANO, SRL</t>
  </si>
  <si>
    <t>B1500000822</t>
  </si>
  <si>
    <t>B1500000640</t>
  </si>
  <si>
    <t>PROFARES, SRL</t>
  </si>
  <si>
    <t>B1500004298</t>
  </si>
  <si>
    <t>B1500004299</t>
  </si>
  <si>
    <t>B1500004300</t>
  </si>
  <si>
    <t>B1500004313</t>
  </si>
  <si>
    <t>B1500004336</t>
  </si>
  <si>
    <t>PROFICARE INSUMOS MEDICO, SRL</t>
  </si>
  <si>
    <t xml:space="preserve">PS&amp;S PROVEEDORA DE SERVICIOS &amp; SUMIN OFIC </t>
  </si>
  <si>
    <t>R &amp; R MANTENIMIENTO, SRL</t>
  </si>
  <si>
    <t>R Y T PINTURAS, SRL</t>
  </si>
  <si>
    <t>ROFASA FARMA, EIRL</t>
  </si>
  <si>
    <t>B1500000559</t>
  </si>
  <si>
    <t>B1500000570</t>
  </si>
  <si>
    <t>B1500000558</t>
  </si>
  <si>
    <t>SANOZ FARMACEUTICA. S.A.</t>
  </si>
  <si>
    <t>B1500000660</t>
  </si>
  <si>
    <t>B1500000670</t>
  </si>
  <si>
    <t>SAGA PHARMA, SRL</t>
  </si>
  <si>
    <t>B1500000518</t>
  </si>
  <si>
    <t>B1500000526</t>
  </si>
  <si>
    <t>B1500000472</t>
  </si>
  <si>
    <t>B1500000473</t>
  </si>
  <si>
    <t>SEAN DOMINICAN, SRL</t>
  </si>
  <si>
    <t>B1500003464</t>
  </si>
  <si>
    <t>B1500003474</t>
  </si>
  <si>
    <t>B1500003473</t>
  </si>
  <si>
    <t xml:space="preserve">SEMINSA </t>
  </si>
  <si>
    <t>B1500002050</t>
  </si>
  <si>
    <t>HOSP.REID2022-00092</t>
  </si>
  <si>
    <t>SERVICIOS ELECTROMEDICOS</t>
  </si>
  <si>
    <t>ENDOSCOPIO</t>
  </si>
  <si>
    <t xml:space="preserve">Abonos en cuenta de diciembre </t>
  </si>
  <si>
    <t>MATERLEX SERVICIOS M. G.</t>
  </si>
  <si>
    <t>B1500000611</t>
  </si>
  <si>
    <t xml:space="preserve">INFUSION </t>
  </si>
  <si>
    <t>SILVER PHARMA, SRL</t>
  </si>
  <si>
    <t>B1500000650</t>
  </si>
  <si>
    <t>B1500000653</t>
  </si>
  <si>
    <t>B1500001306</t>
  </si>
  <si>
    <t>B1500001311</t>
  </si>
  <si>
    <t>B1500001313</t>
  </si>
  <si>
    <t>B1500001312</t>
  </si>
  <si>
    <t>B1500001321</t>
  </si>
  <si>
    <t>B1500001325</t>
  </si>
  <si>
    <t>SUE &amp; FARGESA, SRL</t>
  </si>
  <si>
    <t>B1500016436</t>
  </si>
  <si>
    <t>HOP.REID C.2023-00029</t>
  </si>
  <si>
    <t>SUPLIMED</t>
  </si>
  <si>
    <t>B1500004263</t>
  </si>
  <si>
    <t>B1500004287</t>
  </si>
  <si>
    <t>B1500004290</t>
  </si>
  <si>
    <t>B1500004301</t>
  </si>
  <si>
    <t>B1500004302</t>
  </si>
  <si>
    <t>SUPLICEDEN, SRL</t>
  </si>
  <si>
    <t>HOP.REID C.2023-00038</t>
  </si>
  <si>
    <t>SUNALU, SRL</t>
  </si>
  <si>
    <t>HOP.REID C.2023-00004</t>
  </si>
  <si>
    <t>TONER DEPOT MULTISERVICIOS, SRL</t>
  </si>
  <si>
    <t>B1500006198</t>
  </si>
  <si>
    <t>TROPIGAS DOMINICANA, SRL</t>
  </si>
  <si>
    <t>CONDUCE/60-85</t>
  </si>
  <si>
    <t>GLP</t>
  </si>
  <si>
    <t>TRANSPORTE JESUS FERMIN MARTINEZ</t>
  </si>
  <si>
    <t>SERVICIO DE TRASNPORTE MED.</t>
  </si>
  <si>
    <t>B1500002310</t>
  </si>
  <si>
    <t>B1500002296</t>
  </si>
  <si>
    <t>HOP.REID C.2023-00028</t>
  </si>
  <si>
    <t>B1500002297</t>
  </si>
  <si>
    <t>B1500002340</t>
  </si>
  <si>
    <t>UNIQUE REPRESENTACIONES</t>
  </si>
  <si>
    <t>B1500003734</t>
  </si>
  <si>
    <t>B1500003108</t>
  </si>
  <si>
    <t>LLAVE DE 3 VIAS</t>
  </si>
  <si>
    <t>VARA, SRL</t>
  </si>
  <si>
    <t>HOP.REID C.2023-00035</t>
  </si>
  <si>
    <t>ZUSE INVESTMENTS, SRL</t>
  </si>
  <si>
    <t>HOP.REID C.2023-00025</t>
  </si>
  <si>
    <t>B1500000118</t>
  </si>
  <si>
    <t>31 DE MARZO  2023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</si>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</sst>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54">
    <xf numFmtId="0" fontId="0" fillId="0" borderId="0" xfId="0"/>
    <xf numFmtId="0" fontId="2" fillId="2" borderId="0" xfId="0" applyFont="1" applyFill="1" applyBorder="1"/>
    <xf numFmtId="0" fontId="0" fillId="2" borderId="0" xfId="0" applyFill="1" applyBorder="1"/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2" fillId="2" borderId="0" xfId="0" applyFont="1" applyFill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3" fontId="9" fillId="5" borderId="3" xfId="1" applyFont="1" applyFill="1" applyBorder="1"/>
    <xf numFmtId="0" fontId="0" fillId="0" borderId="0" xfId="0" applyFont="1"/>
    <xf numFmtId="164" fontId="10" fillId="2" borderId="5" xfId="0" applyNumberFormat="1" applyFont="1" applyFill="1" applyBorder="1"/>
    <xf numFmtId="0" fontId="10" fillId="2" borderId="5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43" fontId="10" fillId="2" borderId="5" xfId="0" applyNumberFormat="1" applyFont="1" applyFill="1" applyBorder="1"/>
    <xf numFmtId="43" fontId="10" fillId="6" borderId="5" xfId="0" applyNumberFormat="1" applyFont="1" applyFill="1" applyBorder="1"/>
    <xf numFmtId="43" fontId="7" fillId="2" borderId="5" xfId="0" applyNumberFormat="1" applyFont="1" applyFill="1" applyBorder="1"/>
    <xf numFmtId="0" fontId="11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wrapText="1"/>
    </xf>
    <xf numFmtId="164" fontId="10" fillId="2" borderId="6" xfId="0" applyNumberFormat="1" applyFont="1" applyFill="1" applyBorder="1" applyAlignment="1"/>
    <xf numFmtId="0" fontId="10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left"/>
    </xf>
    <xf numFmtId="43" fontId="10" fillId="2" borderId="6" xfId="0" applyNumberFormat="1" applyFont="1" applyFill="1" applyBorder="1" applyAlignment="1"/>
    <xf numFmtId="164" fontId="10" fillId="2" borderId="6" xfId="0" applyNumberFormat="1" applyFont="1" applyFill="1" applyBorder="1"/>
    <xf numFmtId="164" fontId="10" fillId="2" borderId="1" xfId="0" applyNumberFormat="1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left"/>
    </xf>
    <xf numFmtId="43" fontId="10" fillId="2" borderId="16" xfId="0" applyNumberFormat="1" applyFont="1" applyFill="1" applyBorder="1"/>
    <xf numFmtId="43" fontId="10" fillId="2" borderId="6" xfId="0" applyNumberFormat="1" applyFont="1" applyFill="1" applyBorder="1"/>
    <xf numFmtId="43" fontId="10" fillId="2" borderId="4" xfId="0" applyNumberFormat="1" applyFont="1" applyFill="1" applyBorder="1"/>
    <xf numFmtId="43" fontId="10" fillId="2" borderId="1" xfId="0" applyNumberFormat="1" applyFont="1" applyFill="1" applyBorder="1"/>
    <xf numFmtId="0" fontId="10" fillId="2" borderId="1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left"/>
    </xf>
    <xf numFmtId="43" fontId="10" fillId="2" borderId="10" xfId="0" applyNumberFormat="1" applyFont="1" applyFill="1" applyBorder="1"/>
    <xf numFmtId="164" fontId="10" fillId="2" borderId="5" xfId="0" applyNumberFormat="1" applyFont="1" applyFill="1" applyBorder="1" applyAlignment="1"/>
    <xf numFmtId="43" fontId="10" fillId="2" borderId="5" xfId="0" applyNumberFormat="1" applyFont="1" applyFill="1" applyBorder="1" applyAlignment="1"/>
    <xf numFmtId="43" fontId="10" fillId="6" borderId="1" xfId="0" applyNumberFormat="1" applyFont="1" applyFill="1" applyBorder="1"/>
    <xf numFmtId="43" fontId="10" fillId="6" borderId="10" xfId="0" applyNumberFormat="1" applyFont="1" applyFill="1" applyBorder="1"/>
    <xf numFmtId="43" fontId="10" fillId="6" borderId="5" xfId="0" applyNumberFormat="1" applyFont="1" applyFill="1" applyBorder="1" applyAlignment="1"/>
    <xf numFmtId="14" fontId="10" fillId="6" borderId="5" xfId="0" applyNumberFormat="1" applyFont="1" applyFill="1" applyBorder="1" applyAlignment="1"/>
    <xf numFmtId="0" fontId="10" fillId="2" borderId="7" xfId="0" applyFont="1" applyFill="1" applyBorder="1" applyAlignment="1">
      <alignment horizontal="center"/>
    </xf>
    <xf numFmtId="43" fontId="10" fillId="6" borderId="9" xfId="0" applyNumberFormat="1" applyFont="1" applyFill="1" applyBorder="1" applyAlignment="1"/>
    <xf numFmtId="43" fontId="10" fillId="6" borderId="7" xfId="0" applyNumberFormat="1" applyFont="1" applyFill="1" applyBorder="1"/>
    <xf numFmtId="0" fontId="10" fillId="2" borderId="10" xfId="0" applyFont="1" applyFill="1" applyBorder="1"/>
    <xf numFmtId="43" fontId="10" fillId="2" borderId="9" xfId="0" applyNumberFormat="1" applyFont="1" applyFill="1" applyBorder="1"/>
    <xf numFmtId="164" fontId="10" fillId="2" borderId="7" xfId="0" applyNumberFormat="1" applyFont="1" applyFill="1" applyBorder="1"/>
    <xf numFmtId="0" fontId="10" fillId="2" borderId="5" xfId="0" applyFont="1" applyFill="1" applyBorder="1" applyAlignment="1"/>
    <xf numFmtId="0" fontId="10" fillId="2" borderId="7" xfId="0" applyFont="1" applyFill="1" applyBorder="1"/>
    <xf numFmtId="43" fontId="10" fillId="2" borderId="1" xfId="0" applyNumberFormat="1" applyFont="1" applyFill="1" applyBorder="1" applyAlignment="1"/>
    <xf numFmtId="43" fontId="7" fillId="2" borderId="1" xfId="0" applyNumberFormat="1" applyFont="1" applyFill="1" applyBorder="1"/>
    <xf numFmtId="14" fontId="7" fillId="6" borderId="0" xfId="0" applyNumberFormat="1" applyFont="1" applyFill="1" applyBorder="1"/>
    <xf numFmtId="0" fontId="7" fillId="6" borderId="0" xfId="0" applyFont="1" applyFill="1" applyBorder="1"/>
    <xf numFmtId="0" fontId="7" fillId="6" borderId="0" xfId="0" applyFont="1" applyFill="1" applyBorder="1" applyAlignment="1">
      <alignment horizontal="center"/>
    </xf>
    <xf numFmtId="0" fontId="10" fillId="6" borderId="0" xfId="0" applyFont="1" applyFill="1" applyBorder="1"/>
    <xf numFmtId="4" fontId="7" fillId="6" borderId="0" xfId="0" applyNumberFormat="1" applyFont="1" applyFill="1" applyBorder="1"/>
    <xf numFmtId="43" fontId="10" fillId="6" borderId="11" xfId="0" applyNumberFormat="1" applyFont="1" applyFill="1" applyBorder="1"/>
    <xf numFmtId="43" fontId="10" fillId="6" borderId="8" xfId="0" applyNumberFormat="1" applyFont="1" applyFill="1" applyBorder="1"/>
    <xf numFmtId="43" fontId="10" fillId="6" borderId="3" xfId="0" applyNumberFormat="1" applyFont="1" applyFill="1" applyBorder="1"/>
    <xf numFmtId="43" fontId="10" fillId="6" borderId="14" xfId="0" applyNumberFormat="1" applyFont="1" applyFill="1" applyBorder="1"/>
    <xf numFmtId="43" fontId="10" fillId="6" borderId="13" xfId="0" applyNumberFormat="1" applyFont="1" applyFill="1" applyBorder="1"/>
    <xf numFmtId="43" fontId="7" fillId="6" borderId="1" xfId="0" applyNumberFormat="1" applyFont="1" applyFill="1" applyBorder="1"/>
    <xf numFmtId="14" fontId="7" fillId="7" borderId="5" xfId="0" applyNumberFormat="1" applyFont="1" applyFill="1" applyBorder="1"/>
    <xf numFmtId="0" fontId="7" fillId="7" borderId="5" xfId="0" applyFont="1" applyFill="1" applyBorder="1"/>
    <xf numFmtId="0" fontId="7" fillId="7" borderId="5" xfId="0" applyFont="1" applyFill="1" applyBorder="1" applyAlignment="1">
      <alignment horizontal="center"/>
    </xf>
    <xf numFmtId="43" fontId="7" fillId="7" borderId="5" xfId="0" applyNumberFormat="1" applyFont="1" applyFill="1" applyBorder="1"/>
    <xf numFmtId="43" fontId="7" fillId="7" borderId="7" xfId="0" applyNumberFormat="1" applyFont="1" applyFill="1" applyBorder="1"/>
    <xf numFmtId="43" fontId="7" fillId="8" borderId="1" xfId="0" applyNumberFormat="1" applyFont="1" applyFill="1" applyBorder="1"/>
    <xf numFmtId="14" fontId="10" fillId="2" borderId="1" xfId="0" applyNumberFormat="1" applyFont="1" applyFill="1" applyBorder="1"/>
    <xf numFmtId="0" fontId="12" fillId="2" borderId="1" xfId="0" applyFont="1" applyFill="1" applyBorder="1"/>
    <xf numFmtId="43" fontId="10" fillId="2" borderId="3" xfId="0" applyNumberFormat="1" applyFont="1" applyFill="1" applyBorder="1"/>
    <xf numFmtId="14" fontId="7" fillId="7" borderId="10" xfId="0" applyNumberFormat="1" applyFont="1" applyFill="1" applyBorder="1"/>
    <xf numFmtId="0" fontId="7" fillId="7" borderId="10" xfId="0" applyFont="1" applyFill="1" applyBorder="1"/>
    <xf numFmtId="43" fontId="7" fillId="7" borderId="10" xfId="0" applyNumberFormat="1" applyFont="1" applyFill="1" applyBorder="1"/>
    <xf numFmtId="43" fontId="7" fillId="7" borderId="14" xfId="0" applyNumberFormat="1" applyFont="1" applyFill="1" applyBorder="1"/>
    <xf numFmtId="43" fontId="7" fillId="7" borderId="19" xfId="0" applyNumberFormat="1" applyFont="1" applyFill="1" applyBorder="1" applyAlignment="1">
      <alignment horizontal="center"/>
    </xf>
    <xf numFmtId="43" fontId="7" fillId="7" borderId="19" xfId="0" applyNumberFormat="1" applyFont="1" applyFill="1" applyBorder="1"/>
    <xf numFmtId="0" fontId="7" fillId="7" borderId="7" xfId="0" applyFont="1" applyFill="1" applyBorder="1"/>
    <xf numFmtId="0" fontId="7" fillId="7" borderId="1" xfId="0" applyFont="1" applyFill="1" applyBorder="1" applyAlignment="1">
      <alignment horizontal="center"/>
    </xf>
    <xf numFmtId="43" fontId="7" fillId="7" borderId="1" xfId="0" applyNumberFormat="1" applyFont="1" applyFill="1" applyBorder="1"/>
    <xf numFmtId="43" fontId="7" fillId="7" borderId="9" xfId="0" applyNumberFormat="1" applyFont="1" applyFill="1" applyBorder="1"/>
    <xf numFmtId="0" fontId="7" fillId="7" borderId="7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7" fillId="7" borderId="14" xfId="0" applyFont="1" applyFill="1" applyBorder="1" applyAlignment="1">
      <alignment horizontal="center"/>
    </xf>
    <xf numFmtId="43" fontId="7" fillId="7" borderId="3" xfId="0" applyNumberFormat="1" applyFont="1" applyFill="1" applyBorder="1"/>
    <xf numFmtId="164" fontId="10" fillId="2" borderId="7" xfId="0" applyNumberFormat="1" applyFont="1" applyFill="1" applyBorder="1" applyAlignment="1"/>
    <xf numFmtId="14" fontId="7" fillId="7" borderId="7" xfId="0" applyNumberFormat="1" applyFont="1" applyFill="1" applyBorder="1"/>
    <xf numFmtId="0" fontId="7" fillId="7" borderId="1" xfId="0" applyFont="1" applyFill="1" applyBorder="1"/>
    <xf numFmtId="43" fontId="10" fillId="2" borderId="7" xfId="0" applyNumberFormat="1" applyFont="1" applyFill="1" applyBorder="1"/>
    <xf numFmtId="43" fontId="10" fillId="2" borderId="7" xfId="0" applyNumberFormat="1" applyFont="1" applyFill="1" applyBorder="1" applyAlignment="1"/>
    <xf numFmtId="0" fontId="7" fillId="7" borderId="6" xfId="0" applyFont="1" applyFill="1" applyBorder="1" applyAlignment="1">
      <alignment horizontal="center"/>
    </xf>
    <xf numFmtId="43" fontId="7" fillId="7" borderId="6" xfId="0" applyNumberFormat="1" applyFont="1" applyFill="1" applyBorder="1"/>
    <xf numFmtId="43" fontId="7" fillId="7" borderId="11" xfId="0" applyNumberFormat="1" applyFont="1" applyFill="1" applyBorder="1"/>
    <xf numFmtId="43" fontId="10" fillId="2" borderId="2" xfId="0" applyNumberFormat="1" applyFont="1" applyFill="1" applyBorder="1"/>
    <xf numFmtId="0" fontId="10" fillId="2" borderId="11" xfId="0" applyFont="1" applyFill="1" applyBorder="1"/>
    <xf numFmtId="0" fontId="10" fillId="2" borderId="2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7" fillId="7" borderId="10" xfId="0" applyFont="1" applyFill="1" applyBorder="1" applyAlignment="1">
      <alignment horizontal="center"/>
    </xf>
    <xf numFmtId="14" fontId="7" fillId="7" borderId="6" xfId="0" applyNumberFormat="1" applyFont="1" applyFill="1" applyBorder="1"/>
    <xf numFmtId="0" fontId="7" fillId="7" borderId="6" xfId="0" applyFont="1" applyFill="1" applyBorder="1"/>
    <xf numFmtId="14" fontId="10" fillId="2" borderId="0" xfId="0" applyNumberFormat="1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2" xfId="0" applyFont="1" applyFill="1" applyBorder="1" applyAlignment="1">
      <alignment horizontal="left"/>
    </xf>
    <xf numFmtId="43" fontId="10" fillId="2" borderId="22" xfId="0" applyNumberFormat="1" applyFont="1" applyFill="1" applyBorder="1"/>
    <xf numFmtId="43" fontId="10" fillId="6" borderId="23" xfId="0" applyNumberFormat="1" applyFont="1" applyFill="1" applyBorder="1"/>
    <xf numFmtId="14" fontId="10" fillId="2" borderId="14" xfId="0" applyNumberFormat="1" applyFont="1" applyFill="1" applyBorder="1"/>
    <xf numFmtId="0" fontId="10" fillId="2" borderId="22" xfId="0" applyFont="1" applyFill="1" applyBorder="1"/>
    <xf numFmtId="14" fontId="10" fillId="2" borderId="7" xfId="0" applyNumberFormat="1" applyFont="1" applyFill="1" applyBorder="1"/>
    <xf numFmtId="0" fontId="7" fillId="7" borderId="5" xfId="0" applyFont="1" applyFill="1" applyBorder="1" applyAlignment="1">
      <alignment horizontal="left"/>
    </xf>
    <xf numFmtId="164" fontId="10" fillId="2" borderId="1" xfId="0" applyNumberFormat="1" applyFont="1" applyFill="1" applyBorder="1" applyAlignment="1"/>
    <xf numFmtId="43" fontId="7" fillId="7" borderId="8" xfId="0" applyNumberFormat="1" applyFont="1" applyFill="1" applyBorder="1"/>
    <xf numFmtId="0" fontId="10" fillId="2" borderId="8" xfId="0" applyFont="1" applyFill="1" applyBorder="1" applyAlignment="1">
      <alignment horizontal="center"/>
    </xf>
    <xf numFmtId="164" fontId="10" fillId="2" borderId="9" xfId="0" applyNumberFormat="1" applyFont="1" applyFill="1" applyBorder="1"/>
    <xf numFmtId="0" fontId="10" fillId="2" borderId="9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right"/>
    </xf>
    <xf numFmtId="0" fontId="10" fillId="2" borderId="9" xfId="0" applyFont="1" applyFill="1" applyBorder="1" applyAlignment="1"/>
    <xf numFmtId="43" fontId="10" fillId="2" borderId="9" xfId="0" applyNumberFormat="1" applyFont="1" applyFill="1" applyBorder="1" applyAlignment="1">
      <alignment horizontal="right"/>
    </xf>
    <xf numFmtId="43" fontId="10" fillId="9" borderId="8" xfId="0" applyNumberFormat="1" applyFont="1" applyFill="1" applyBorder="1" applyAlignment="1"/>
    <xf numFmtId="43" fontId="10" fillId="2" borderId="9" xfId="0" applyNumberFormat="1" applyFont="1" applyFill="1" applyBorder="1" applyAlignment="1"/>
    <xf numFmtId="4" fontId="7" fillId="7" borderId="10" xfId="0" applyNumberFormat="1" applyFont="1" applyFill="1" applyBorder="1"/>
    <xf numFmtId="43" fontId="7" fillId="8" borderId="17" xfId="0" applyNumberFormat="1" applyFont="1" applyFill="1" applyBorder="1"/>
    <xf numFmtId="164" fontId="10" fillId="2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0" fillId="2" borderId="0" xfId="0" applyFont="1" applyFill="1" applyAlignment="1"/>
    <xf numFmtId="0" fontId="2" fillId="0" borderId="18" xfId="0" applyFont="1" applyBorder="1"/>
    <xf numFmtId="43" fontId="2" fillId="0" borderId="18" xfId="1" applyFont="1" applyBorder="1"/>
    <xf numFmtId="0" fontId="2" fillId="0" borderId="0" xfId="0" applyFont="1" applyBorder="1"/>
    <xf numFmtId="4" fontId="7" fillId="7" borderId="7" xfId="0" applyNumberFormat="1" applyFont="1" applyFill="1" applyBorder="1" applyAlignment="1">
      <alignment horizontal="center"/>
    </xf>
    <xf numFmtId="0" fontId="10" fillId="2" borderId="8" xfId="0" applyFont="1" applyFill="1" applyBorder="1"/>
    <xf numFmtId="0" fontId="10" fillId="2" borderId="9" xfId="0" applyFont="1" applyFill="1" applyBorder="1"/>
    <xf numFmtId="4" fontId="7" fillId="7" borderId="14" xfId="0" applyNumberFormat="1" applyFont="1" applyFill="1" applyBorder="1" applyAlignment="1">
      <alignment horizontal="center"/>
    </xf>
    <xf numFmtId="0" fontId="10" fillId="2" borderId="15" xfId="0" applyFont="1" applyFill="1" applyBorder="1"/>
    <xf numFmtId="0" fontId="10" fillId="2" borderId="17" xfId="0" applyFont="1" applyFill="1" applyBorder="1"/>
    <xf numFmtId="4" fontId="7" fillId="7" borderId="1" xfId="0" applyNumberFormat="1" applyFont="1" applyFill="1" applyBorder="1" applyAlignment="1">
      <alignment horizontal="center"/>
    </xf>
    <xf numFmtId="0" fontId="10" fillId="2" borderId="1" xfId="0" applyFont="1" applyFill="1" applyBorder="1"/>
    <xf numFmtId="4" fontId="7" fillId="7" borderId="11" xfId="0" applyNumberFormat="1" applyFont="1" applyFill="1" applyBorder="1" applyAlignment="1">
      <alignment horizontal="center"/>
    </xf>
    <xf numFmtId="0" fontId="10" fillId="2" borderId="12" xfId="0" applyFont="1" applyFill="1" applyBorder="1"/>
    <xf numFmtId="0" fontId="10" fillId="2" borderId="16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7" fillId="7" borderId="20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10" fillId="2" borderId="21" xfId="0" applyFont="1" applyFill="1" applyBorder="1"/>
  </cellXfs>
  <cellStyles count="3">
    <cellStyle name="Millares" xfId="1" builtinId="3"/>
    <cellStyle name="Normal" xfId="0" builtinId="0"/>
    <cellStyle name="Normal 2" xfId="2"/>
  </cellStyles>
  <dxfs count="1614"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122555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238125"/>
          <a:ext cx="0" cy="694055"/>
        </a:xfrm>
        <a:prstGeom prst="rect">
          <a:avLst/>
        </a:prstGeom>
      </xdr:spPr>
    </xdr:pic>
    <xdr:clientData/>
  </xdr:twoCellAnchor>
  <xdr:twoCellAnchor editAs="oneCell">
    <xdr:from>
      <xdr:col>1</xdr:col>
      <xdr:colOff>314325</xdr:colOff>
      <xdr:row>5</xdr:row>
      <xdr:rowOff>123825</xdr:rowOff>
    </xdr:from>
    <xdr:to>
      <xdr:col>1</xdr:col>
      <xdr:colOff>2581275</xdr:colOff>
      <xdr:row>12</xdr:row>
      <xdr:rowOff>44795</xdr:rowOff>
    </xdr:to>
    <xdr:pic>
      <xdr:nvPicPr>
        <xdr:cNvPr id="3" name="5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5325" y="1162050"/>
          <a:ext cx="2266950" cy="131162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1</xdr:row>
      <xdr:rowOff>0</xdr:rowOff>
    </xdr:from>
    <xdr:to>
      <xdr:col>3</xdr:col>
      <xdr:colOff>838200</xdr:colOff>
      <xdr:row>4</xdr:row>
      <xdr:rowOff>151130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8325" y="238125"/>
          <a:ext cx="0" cy="722630"/>
        </a:xfrm>
        <a:prstGeom prst="rect">
          <a:avLst/>
        </a:prstGeom>
      </xdr:spPr>
    </xdr:pic>
    <xdr:clientData/>
  </xdr:twoCellAnchor>
  <xdr:twoCellAnchor editAs="oneCell">
    <xdr:from>
      <xdr:col>8</xdr:col>
      <xdr:colOff>619125</xdr:colOff>
      <xdr:row>8</xdr:row>
      <xdr:rowOff>146766</xdr:rowOff>
    </xdr:from>
    <xdr:to>
      <xdr:col>10</xdr:col>
      <xdr:colOff>1390650</xdr:colOff>
      <xdr:row>13</xdr:row>
      <xdr:rowOff>1657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328" t="30869" r="30460" b="43974"/>
        <a:stretch/>
      </xdr:blipFill>
      <xdr:spPr>
        <a:xfrm>
          <a:off x="15459075" y="1785066"/>
          <a:ext cx="2886075" cy="8359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XP/2023/MARZO/CXP%20NUEVO%20FORMATO%20%20AL%2031%20MARZO%20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CXP%20NUEVO%20FORMATO%20MARZ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suplidores"/>
      <sheetName val="Hoja1"/>
      <sheetName val="DETALLE DE CXP (2)"/>
      <sheetName val="Dashboard"/>
      <sheetName val="PAGOS"/>
      <sheetName val="RESUMEN DE ORDENES 56"/>
    </sheetNames>
    <sheetDataSet>
      <sheetData sheetId="0"/>
      <sheetData sheetId="1"/>
      <sheetData sheetId="2"/>
      <sheetData sheetId="3"/>
      <sheetData sheetId="4">
        <row r="580">
          <cell r="D580" t="str">
            <v>ROFASA FARMA, E.I.R.L.</v>
          </cell>
        </row>
        <row r="582">
          <cell r="D582" t="str">
            <v xml:space="preserve">RECLEAR IMPORT 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 suplidores"/>
      <sheetName val="DETALLE DE CXP (2)"/>
      <sheetName val="Dashboard"/>
      <sheetName val="RESUMEN POR AÑO"/>
      <sheetName val="PAGOS"/>
      <sheetName val="RESUMEN DE ORDENES 56"/>
    </sheetNames>
    <sheetDataSet>
      <sheetData sheetId="0"/>
      <sheetData sheetId="1"/>
      <sheetData sheetId="2"/>
      <sheetData sheetId="3"/>
      <sheetData sheetId="4">
        <row r="8">
          <cell r="D8" t="str">
            <v>INDUVECA, S.A.</v>
          </cell>
        </row>
        <row r="15">
          <cell r="D15" t="str">
            <v xml:space="preserve">FRANCIA GOMEZ CABRAL 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56"/>
  <sheetViews>
    <sheetView tabSelected="1" topLeftCell="A1374" zoomScaleNormal="100" zoomScaleSheetLayoutView="100" workbookViewId="0">
      <selection activeCell="B1541" sqref="B1541"/>
    </sheetView>
  </sheetViews>
  <sheetFormatPr baseColWidth="10" defaultRowHeight="15" x14ac:dyDescent="0.25"/>
  <cols>
    <col min="1" max="1" width="11.42578125" bestFit="1" customWidth="1"/>
    <col min="2" max="2" width="63.7109375" bestFit="1" customWidth="1"/>
    <col min="3" max="3" width="24.85546875" bestFit="1" customWidth="1"/>
    <col min="4" max="4" width="14" bestFit="1" customWidth="1"/>
    <col min="5" max="5" width="15.140625" bestFit="1" customWidth="1"/>
    <col min="6" max="6" width="16.28515625" bestFit="1" customWidth="1"/>
    <col min="7" max="7" width="50.85546875" bestFit="1" customWidth="1"/>
    <col min="8" max="8" width="55.85546875" style="13" bestFit="1" customWidth="1"/>
    <col min="9" max="9" width="15.7109375" bestFit="1" customWidth="1"/>
    <col min="10" max="10" width="16" bestFit="1" customWidth="1"/>
    <col min="11" max="11" width="22.85546875" bestFit="1" customWidth="1"/>
    <col min="12" max="12" width="16.85546875" bestFit="1" customWidth="1"/>
    <col min="13" max="13" width="27.140625" bestFit="1" customWidth="1"/>
  </cols>
  <sheetData>
    <row r="1" spans="1:13" s="5" customFormat="1" ht="18.75" x14ac:dyDescent="0.3">
      <c r="A1" s="1"/>
      <c r="B1" s="3"/>
      <c r="C1" s="2"/>
      <c r="D1" s="4"/>
      <c r="E1" s="1"/>
    </row>
    <row r="2" spans="1:13" s="6" customFormat="1" ht="15.75" x14ac:dyDescent="0.25">
      <c r="D2" s="7"/>
      <c r="E2" s="8"/>
    </row>
    <row r="3" spans="1:13" s="6" customFormat="1" ht="15.75" x14ac:dyDescent="0.25">
      <c r="D3" s="7"/>
      <c r="E3" s="8"/>
    </row>
    <row r="4" spans="1:13" s="6" customFormat="1" ht="15.75" x14ac:dyDescent="0.25">
      <c r="D4" s="7"/>
      <c r="E4" s="8"/>
    </row>
    <row r="5" spans="1:13" s="6" customFormat="1" ht="15.75" x14ac:dyDescent="0.25">
      <c r="D5" s="7"/>
      <c r="E5" s="8"/>
    </row>
    <row r="6" spans="1:13" s="6" customFormat="1" ht="15.75" x14ac:dyDescent="0.25">
      <c r="A6" s="149" t="s">
        <v>0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s="6" customFormat="1" ht="15.75" x14ac:dyDescent="0.25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</row>
    <row r="8" spans="1:13" s="6" customFormat="1" ht="15.75" x14ac:dyDescent="0.25">
      <c r="A8" s="150" t="s">
        <v>11</v>
      </c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</row>
    <row r="9" spans="1:13" s="6" customFormat="1" ht="15.75" x14ac:dyDescent="0.25">
      <c r="A9" s="150" t="s">
        <v>2</v>
      </c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</row>
    <row r="10" spans="1:13" s="6" customFormat="1" ht="15.75" x14ac:dyDescent="0.25">
      <c r="A10" s="150" t="s">
        <v>60</v>
      </c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</row>
    <row r="11" spans="1:13" s="6" customFormat="1" ht="15.75" x14ac:dyDescent="0.25">
      <c r="G11" s="21" t="s">
        <v>1831</v>
      </c>
    </row>
    <row r="12" spans="1:13" ht="15" customHeight="1" x14ac:dyDescent="0.25">
      <c r="H12"/>
    </row>
    <row r="14" spans="1:13" ht="18" x14ac:dyDescent="0.25">
      <c r="K14" s="12">
        <f>SUM(K16:K1550)</f>
        <v>234790103.88000005</v>
      </c>
    </row>
    <row r="15" spans="1:13" ht="31.5" x14ac:dyDescent="0.25">
      <c r="A15" s="9" t="s">
        <v>141</v>
      </c>
      <c r="B15" s="9" t="s">
        <v>142</v>
      </c>
      <c r="C15" s="9" t="s">
        <v>143</v>
      </c>
      <c r="D15" s="9" t="s">
        <v>144</v>
      </c>
      <c r="E15" s="9" t="s">
        <v>145</v>
      </c>
      <c r="F15" s="9" t="s">
        <v>146</v>
      </c>
      <c r="G15" s="9" t="s">
        <v>147</v>
      </c>
      <c r="H15" s="9" t="s">
        <v>148</v>
      </c>
      <c r="I15" s="9" t="s">
        <v>149</v>
      </c>
      <c r="J15" s="10" t="s">
        <v>150</v>
      </c>
      <c r="K15" s="11" t="s">
        <v>151</v>
      </c>
    </row>
    <row r="16" spans="1:13" x14ac:dyDescent="0.25">
      <c r="A16" s="70"/>
      <c r="B16" s="71" t="s">
        <v>19</v>
      </c>
      <c r="C16" s="72" t="s">
        <v>61</v>
      </c>
      <c r="D16" s="138" t="s">
        <v>37</v>
      </c>
      <c r="E16" s="139"/>
      <c r="F16" s="139"/>
      <c r="G16" s="140"/>
      <c r="H16" s="73"/>
      <c r="I16" s="73"/>
      <c r="J16" s="74"/>
      <c r="K16" s="75">
        <f>SUM(J17:J39)</f>
        <v>1148288.5</v>
      </c>
    </row>
    <row r="17" spans="1:11" x14ac:dyDescent="0.25">
      <c r="A17" s="14">
        <v>44708</v>
      </c>
      <c r="B17" s="15" t="s">
        <v>19</v>
      </c>
      <c r="C17" s="16" t="s">
        <v>61</v>
      </c>
      <c r="D17" s="16">
        <v>658</v>
      </c>
      <c r="E17" s="16" t="s">
        <v>152</v>
      </c>
      <c r="F17" s="16">
        <v>1000056756</v>
      </c>
      <c r="G17" s="17" t="s">
        <v>8</v>
      </c>
      <c r="H17" s="18">
        <v>97000</v>
      </c>
      <c r="I17" s="18">
        <v>17460</v>
      </c>
      <c r="J17" s="51">
        <f t="shared" ref="J17:J36" si="0">H17+I17-K17</f>
        <v>114460</v>
      </c>
      <c r="K17" s="58"/>
    </row>
    <row r="18" spans="1:11" x14ac:dyDescent="0.25">
      <c r="A18" s="14">
        <v>44740</v>
      </c>
      <c r="B18" s="15" t="s">
        <v>19</v>
      </c>
      <c r="C18" s="16" t="s">
        <v>61</v>
      </c>
      <c r="D18" s="16">
        <v>698</v>
      </c>
      <c r="E18" s="16" t="s">
        <v>153</v>
      </c>
      <c r="F18" s="16">
        <v>1000056965</v>
      </c>
      <c r="G18" s="17" t="s">
        <v>18</v>
      </c>
      <c r="H18" s="18">
        <v>57000</v>
      </c>
      <c r="I18" s="18">
        <v>10260</v>
      </c>
      <c r="J18" s="51">
        <f t="shared" si="0"/>
        <v>67260</v>
      </c>
      <c r="K18" s="58"/>
    </row>
    <row r="19" spans="1:11" x14ac:dyDescent="0.25">
      <c r="A19" s="14">
        <v>44768</v>
      </c>
      <c r="B19" s="15" t="s">
        <v>19</v>
      </c>
      <c r="C19" s="16" t="s">
        <v>61</v>
      </c>
      <c r="D19" s="16">
        <v>659</v>
      </c>
      <c r="E19" s="16" t="s">
        <v>154</v>
      </c>
      <c r="F19" s="16">
        <v>1000056745</v>
      </c>
      <c r="G19" s="17" t="s">
        <v>18</v>
      </c>
      <c r="H19" s="18">
        <v>22500</v>
      </c>
      <c r="I19" s="18">
        <v>0</v>
      </c>
      <c r="J19" s="51">
        <f t="shared" si="0"/>
        <v>22500</v>
      </c>
      <c r="K19" s="58"/>
    </row>
    <row r="20" spans="1:11" x14ac:dyDescent="0.25">
      <c r="A20" s="14">
        <v>44757</v>
      </c>
      <c r="B20" s="15" t="s">
        <v>19</v>
      </c>
      <c r="C20" s="16" t="s">
        <v>61</v>
      </c>
      <c r="D20" s="16">
        <v>770</v>
      </c>
      <c r="E20" s="16" t="s">
        <v>155</v>
      </c>
      <c r="F20" s="16">
        <v>1000057116</v>
      </c>
      <c r="G20" s="17" t="s">
        <v>18</v>
      </c>
      <c r="H20" s="18">
        <v>69000</v>
      </c>
      <c r="I20" s="18">
        <v>12420</v>
      </c>
      <c r="J20" s="51">
        <f t="shared" si="0"/>
        <v>81420</v>
      </c>
      <c r="K20" s="58"/>
    </row>
    <row r="21" spans="1:11" x14ac:dyDescent="0.25">
      <c r="A21" s="14">
        <v>44757</v>
      </c>
      <c r="B21" s="15" t="s">
        <v>19</v>
      </c>
      <c r="C21" s="16" t="s">
        <v>61</v>
      </c>
      <c r="D21" s="16">
        <v>771</v>
      </c>
      <c r="E21" s="16" t="s">
        <v>156</v>
      </c>
      <c r="F21" s="16">
        <v>1000057120</v>
      </c>
      <c r="G21" s="17" t="s">
        <v>18</v>
      </c>
      <c r="H21" s="18">
        <v>126720</v>
      </c>
      <c r="I21" s="18">
        <v>0</v>
      </c>
      <c r="J21" s="51">
        <f t="shared" si="0"/>
        <v>126720</v>
      </c>
      <c r="K21" s="58"/>
    </row>
    <row r="22" spans="1:11" x14ac:dyDescent="0.25">
      <c r="A22" s="14">
        <v>44764</v>
      </c>
      <c r="B22" s="15" t="s">
        <v>19</v>
      </c>
      <c r="C22" s="16" t="s">
        <v>61</v>
      </c>
      <c r="D22" s="16">
        <v>748</v>
      </c>
      <c r="E22" s="16" t="s">
        <v>157</v>
      </c>
      <c r="F22" s="16">
        <v>1000057147</v>
      </c>
      <c r="G22" s="17" t="s">
        <v>18</v>
      </c>
      <c r="H22" s="18">
        <v>36000</v>
      </c>
      <c r="I22" s="18">
        <v>0</v>
      </c>
      <c r="J22" s="51">
        <f t="shared" si="0"/>
        <v>36000</v>
      </c>
      <c r="K22" s="58"/>
    </row>
    <row r="23" spans="1:11" x14ac:dyDescent="0.25">
      <c r="A23" s="14">
        <v>44778</v>
      </c>
      <c r="B23" s="15" t="s">
        <v>19</v>
      </c>
      <c r="C23" s="16" t="s">
        <v>61</v>
      </c>
      <c r="D23" s="16">
        <v>775</v>
      </c>
      <c r="E23" s="16" t="s">
        <v>158</v>
      </c>
      <c r="F23" s="16">
        <v>1000057251</v>
      </c>
      <c r="G23" s="17" t="s">
        <v>18</v>
      </c>
      <c r="H23" s="18">
        <v>8100</v>
      </c>
      <c r="I23" s="18">
        <v>0</v>
      </c>
      <c r="J23" s="51">
        <f t="shared" si="0"/>
        <v>8100</v>
      </c>
      <c r="K23" s="58"/>
    </row>
    <row r="24" spans="1:11" x14ac:dyDescent="0.25">
      <c r="A24" s="14">
        <v>44784</v>
      </c>
      <c r="B24" s="15" t="s">
        <v>19</v>
      </c>
      <c r="C24" s="16" t="s">
        <v>61</v>
      </c>
      <c r="D24" s="16">
        <v>796</v>
      </c>
      <c r="E24" s="16" t="s">
        <v>159</v>
      </c>
      <c r="F24" s="16">
        <v>1000057277</v>
      </c>
      <c r="G24" s="17" t="s">
        <v>18</v>
      </c>
      <c r="H24" s="18">
        <v>45000</v>
      </c>
      <c r="I24" s="18">
        <v>8100</v>
      </c>
      <c r="J24" s="51">
        <f t="shared" si="0"/>
        <v>53100</v>
      </c>
      <c r="K24" s="58"/>
    </row>
    <row r="25" spans="1:11" x14ac:dyDescent="0.25">
      <c r="A25" s="14">
        <v>44790</v>
      </c>
      <c r="B25" s="15" t="s">
        <v>19</v>
      </c>
      <c r="C25" s="16" t="s">
        <v>61</v>
      </c>
      <c r="D25" s="16">
        <v>749</v>
      </c>
      <c r="E25" s="16" t="s">
        <v>160</v>
      </c>
      <c r="F25" s="16">
        <v>1000057309</v>
      </c>
      <c r="G25" s="17" t="s">
        <v>18</v>
      </c>
      <c r="H25" s="18">
        <v>16600</v>
      </c>
      <c r="I25" s="18">
        <v>0</v>
      </c>
      <c r="J25" s="51">
        <f t="shared" si="0"/>
        <v>16600</v>
      </c>
      <c r="K25" s="58"/>
    </row>
    <row r="26" spans="1:11" x14ac:dyDescent="0.25">
      <c r="A26" s="14">
        <v>44799</v>
      </c>
      <c r="B26" s="15" t="s">
        <v>19</v>
      </c>
      <c r="C26" s="16" t="s">
        <v>61</v>
      </c>
      <c r="D26" s="16">
        <v>815</v>
      </c>
      <c r="E26" s="16" t="s">
        <v>161</v>
      </c>
      <c r="F26" s="16">
        <v>1000057367</v>
      </c>
      <c r="G26" s="17" t="s">
        <v>18</v>
      </c>
      <c r="H26" s="18">
        <v>101900</v>
      </c>
      <c r="I26" s="18">
        <v>0</v>
      </c>
      <c r="J26" s="51">
        <f t="shared" si="0"/>
        <v>101900</v>
      </c>
      <c r="K26" s="58"/>
    </row>
    <row r="27" spans="1:11" x14ac:dyDescent="0.25">
      <c r="A27" s="14">
        <v>44805</v>
      </c>
      <c r="B27" s="15" t="s">
        <v>19</v>
      </c>
      <c r="C27" s="16" t="s">
        <v>61</v>
      </c>
      <c r="D27" s="16">
        <v>821</v>
      </c>
      <c r="E27" s="16" t="s">
        <v>162</v>
      </c>
      <c r="F27" s="16">
        <v>1000057402</v>
      </c>
      <c r="G27" s="17" t="s">
        <v>18</v>
      </c>
      <c r="H27" s="18">
        <v>9620</v>
      </c>
      <c r="I27" s="18">
        <v>0</v>
      </c>
      <c r="J27" s="51">
        <f t="shared" si="0"/>
        <v>9620</v>
      </c>
      <c r="K27" s="58"/>
    </row>
    <row r="28" spans="1:11" x14ac:dyDescent="0.25">
      <c r="A28" s="14">
        <v>44816</v>
      </c>
      <c r="B28" s="15" t="s">
        <v>19</v>
      </c>
      <c r="C28" s="16" t="s">
        <v>61</v>
      </c>
      <c r="D28" s="16">
        <v>835</v>
      </c>
      <c r="E28" s="16" t="s">
        <v>163</v>
      </c>
      <c r="F28" s="16">
        <v>1000057469</v>
      </c>
      <c r="G28" s="17" t="s">
        <v>18</v>
      </c>
      <c r="H28" s="18">
        <v>76300</v>
      </c>
      <c r="I28" s="18">
        <v>13734</v>
      </c>
      <c r="J28" s="51">
        <f t="shared" si="0"/>
        <v>90034</v>
      </c>
      <c r="K28" s="58"/>
    </row>
    <row r="29" spans="1:11" x14ac:dyDescent="0.25">
      <c r="A29" s="14">
        <v>44820</v>
      </c>
      <c r="B29" s="15" t="s">
        <v>19</v>
      </c>
      <c r="C29" s="16" t="s">
        <v>61</v>
      </c>
      <c r="D29" s="16">
        <v>836</v>
      </c>
      <c r="E29" s="16" t="s">
        <v>164</v>
      </c>
      <c r="F29" s="16">
        <v>1000057472</v>
      </c>
      <c r="G29" s="17" t="s">
        <v>18</v>
      </c>
      <c r="H29" s="18">
        <v>15000</v>
      </c>
      <c r="I29" s="18">
        <v>2700</v>
      </c>
      <c r="J29" s="51">
        <f t="shared" si="0"/>
        <v>17700</v>
      </c>
      <c r="K29" s="58"/>
    </row>
    <row r="30" spans="1:11" x14ac:dyDescent="0.25">
      <c r="A30" s="14">
        <v>44820</v>
      </c>
      <c r="B30" s="15" t="s">
        <v>19</v>
      </c>
      <c r="C30" s="16" t="s">
        <v>61</v>
      </c>
      <c r="D30" s="16">
        <v>847</v>
      </c>
      <c r="E30" s="16" t="s">
        <v>165</v>
      </c>
      <c r="F30" s="16">
        <v>1000057524</v>
      </c>
      <c r="G30" s="17" t="s">
        <v>18</v>
      </c>
      <c r="H30" s="18">
        <v>95000</v>
      </c>
      <c r="I30" s="18">
        <v>17100</v>
      </c>
      <c r="J30" s="51">
        <f t="shared" si="0"/>
        <v>112100</v>
      </c>
      <c r="K30" s="58"/>
    </row>
    <row r="31" spans="1:11" ht="57.75" x14ac:dyDescent="0.25">
      <c r="A31" s="14">
        <v>44882</v>
      </c>
      <c r="B31" s="15" t="s">
        <v>19</v>
      </c>
      <c r="C31" s="16" t="s">
        <v>61</v>
      </c>
      <c r="D31" s="16">
        <v>974</v>
      </c>
      <c r="E31" s="16" t="s">
        <v>1075</v>
      </c>
      <c r="F31" s="22" t="s">
        <v>1040</v>
      </c>
      <c r="G31" s="17" t="s">
        <v>18</v>
      </c>
      <c r="H31" s="18">
        <v>63000</v>
      </c>
      <c r="I31" s="18">
        <v>0</v>
      </c>
      <c r="J31" s="51">
        <f t="shared" si="0"/>
        <v>63000</v>
      </c>
      <c r="K31" s="58"/>
    </row>
    <row r="32" spans="1:11" ht="57.75" x14ac:dyDescent="0.25">
      <c r="A32" s="14">
        <v>44908</v>
      </c>
      <c r="B32" s="15" t="s">
        <v>19</v>
      </c>
      <c r="C32" s="16">
        <v>130505667</v>
      </c>
      <c r="D32" s="16">
        <v>1026</v>
      </c>
      <c r="E32" s="16" t="s">
        <v>1076</v>
      </c>
      <c r="F32" s="22" t="s">
        <v>1077</v>
      </c>
      <c r="G32" s="17" t="s">
        <v>18</v>
      </c>
      <c r="H32" s="18">
        <v>35000</v>
      </c>
      <c r="I32" s="18">
        <v>0</v>
      </c>
      <c r="J32" s="51">
        <f t="shared" si="0"/>
        <v>35000</v>
      </c>
      <c r="K32" s="58"/>
    </row>
    <row r="33" spans="1:11" x14ac:dyDescent="0.25">
      <c r="A33" s="14">
        <v>44805</v>
      </c>
      <c r="B33" s="15" t="s">
        <v>19</v>
      </c>
      <c r="C33" s="16">
        <v>130505667</v>
      </c>
      <c r="D33" s="16">
        <v>821</v>
      </c>
      <c r="E33" s="16" t="s">
        <v>162</v>
      </c>
      <c r="F33" s="22">
        <v>1000057402</v>
      </c>
      <c r="G33" s="17" t="s">
        <v>37</v>
      </c>
      <c r="H33" s="18">
        <v>9620</v>
      </c>
      <c r="I33" s="18">
        <v>0</v>
      </c>
      <c r="J33" s="51">
        <f t="shared" si="0"/>
        <v>9620</v>
      </c>
      <c r="K33" s="58"/>
    </row>
    <row r="34" spans="1:11" x14ac:dyDescent="0.25">
      <c r="A34" s="14">
        <v>44950</v>
      </c>
      <c r="B34" s="15" t="s">
        <v>19</v>
      </c>
      <c r="C34" s="16">
        <v>130505667</v>
      </c>
      <c r="D34" s="16">
        <v>1103</v>
      </c>
      <c r="E34" s="16" t="s">
        <v>1318</v>
      </c>
      <c r="F34" s="22">
        <v>1000058196</v>
      </c>
      <c r="G34" s="17" t="s">
        <v>37</v>
      </c>
      <c r="H34" s="18">
        <v>41800</v>
      </c>
      <c r="I34" s="18">
        <v>0</v>
      </c>
      <c r="J34" s="51">
        <f t="shared" si="0"/>
        <v>41800</v>
      </c>
      <c r="K34" s="58"/>
    </row>
    <row r="35" spans="1:11" x14ac:dyDescent="0.25">
      <c r="A35" s="43">
        <v>44960</v>
      </c>
      <c r="B35" s="15" t="s">
        <v>19</v>
      </c>
      <c r="C35" s="16">
        <v>130505667</v>
      </c>
      <c r="D35" s="16">
        <v>1128</v>
      </c>
      <c r="E35" s="16" t="s">
        <v>1433</v>
      </c>
      <c r="F35" s="22">
        <v>1000058223</v>
      </c>
      <c r="G35" s="17" t="s">
        <v>37</v>
      </c>
      <c r="H35" s="44">
        <v>4845</v>
      </c>
      <c r="I35" s="18">
        <v>0</v>
      </c>
      <c r="J35" s="51">
        <f t="shared" si="0"/>
        <v>4845</v>
      </c>
      <c r="K35" s="58"/>
    </row>
    <row r="36" spans="1:11" x14ac:dyDescent="0.25">
      <c r="A36" s="23">
        <v>44965</v>
      </c>
      <c r="B36" s="24" t="s">
        <v>19</v>
      </c>
      <c r="C36" s="25">
        <v>130505667</v>
      </c>
      <c r="D36" s="25">
        <v>1149</v>
      </c>
      <c r="E36" s="25" t="s">
        <v>1434</v>
      </c>
      <c r="F36" s="26" t="s">
        <v>1435</v>
      </c>
      <c r="G36" s="27" t="s">
        <v>8</v>
      </c>
      <c r="H36" s="28">
        <v>18925</v>
      </c>
      <c r="I36" s="28">
        <v>3406.5</v>
      </c>
      <c r="J36" s="64">
        <f t="shared" si="0"/>
        <v>22331.5</v>
      </c>
      <c r="K36" s="58"/>
    </row>
    <row r="37" spans="1:11" x14ac:dyDescent="0.25">
      <c r="A37" s="76">
        <v>44985</v>
      </c>
      <c r="B37" s="77" t="s">
        <v>19</v>
      </c>
      <c r="C37" s="32">
        <v>130505667</v>
      </c>
      <c r="D37" s="32">
        <v>1201</v>
      </c>
      <c r="E37" s="32" t="s">
        <v>1572</v>
      </c>
      <c r="F37" s="32">
        <v>1000058291</v>
      </c>
      <c r="G37" s="34" t="s">
        <v>37</v>
      </c>
      <c r="H37" s="38">
        <v>88100</v>
      </c>
      <c r="I37" s="38">
        <v>0</v>
      </c>
      <c r="J37" s="78">
        <f>SUM(H37+I37)</f>
        <v>88100</v>
      </c>
      <c r="K37" s="58"/>
    </row>
    <row r="38" spans="1:11" x14ac:dyDescent="0.25">
      <c r="A38" s="76">
        <v>45009</v>
      </c>
      <c r="B38" s="77" t="s">
        <v>19</v>
      </c>
      <c r="C38" s="32">
        <v>130505667</v>
      </c>
      <c r="D38" s="32">
        <v>1248</v>
      </c>
      <c r="E38" s="32" t="s">
        <v>1573</v>
      </c>
      <c r="F38" s="32">
        <v>1000058400</v>
      </c>
      <c r="G38" s="34" t="s">
        <v>1574</v>
      </c>
      <c r="H38" s="38">
        <v>22100</v>
      </c>
      <c r="I38" s="38">
        <v>3978</v>
      </c>
      <c r="J38" s="78">
        <f>SUM(H38+I38)</f>
        <v>26078</v>
      </c>
      <c r="K38" s="58"/>
    </row>
    <row r="39" spans="1:11" x14ac:dyDescent="0.25">
      <c r="A39" s="79"/>
      <c r="B39" s="80" t="s">
        <v>32</v>
      </c>
      <c r="C39" s="80" t="s">
        <v>62</v>
      </c>
      <c r="D39" s="141" t="s">
        <v>40</v>
      </c>
      <c r="E39" s="142"/>
      <c r="F39" s="142"/>
      <c r="G39" s="143"/>
      <c r="H39" s="81"/>
      <c r="I39" s="81"/>
      <c r="J39" s="82"/>
      <c r="K39" s="75">
        <f>+SUM(J40:J64)</f>
        <v>118532</v>
      </c>
    </row>
    <row r="40" spans="1:11" ht="57.75" x14ac:dyDescent="0.25">
      <c r="A40" s="14">
        <v>44858</v>
      </c>
      <c r="B40" s="15" t="s">
        <v>32</v>
      </c>
      <c r="C40" s="16" t="s">
        <v>62</v>
      </c>
      <c r="D40" s="16" t="s">
        <v>167</v>
      </c>
      <c r="E40" s="16" t="s">
        <v>168</v>
      </c>
      <c r="F40" s="22" t="s">
        <v>1078</v>
      </c>
      <c r="G40" s="17" t="s">
        <v>166</v>
      </c>
      <c r="H40" s="18">
        <v>15001</v>
      </c>
      <c r="I40" s="18">
        <v>0</v>
      </c>
      <c r="J40" s="51">
        <f t="shared" ref="J40:J63" si="1">H40+I40-K40</f>
        <v>15001</v>
      </c>
      <c r="K40" s="58"/>
    </row>
    <row r="41" spans="1:11" ht="57.75" x14ac:dyDescent="0.25">
      <c r="A41" s="14">
        <v>44894</v>
      </c>
      <c r="B41" s="15" t="s">
        <v>32</v>
      </c>
      <c r="C41" s="16" t="s">
        <v>62</v>
      </c>
      <c r="D41" s="16" t="s">
        <v>1079</v>
      </c>
      <c r="E41" s="16" t="s">
        <v>1080</v>
      </c>
      <c r="F41" s="22" t="s">
        <v>1078</v>
      </c>
      <c r="G41" s="17" t="s">
        <v>166</v>
      </c>
      <c r="H41" s="18">
        <v>15001</v>
      </c>
      <c r="I41" s="18">
        <v>0</v>
      </c>
      <c r="J41" s="51">
        <f t="shared" si="1"/>
        <v>15001</v>
      </c>
      <c r="K41" s="58"/>
    </row>
    <row r="42" spans="1:11" ht="57.75" x14ac:dyDescent="0.25">
      <c r="A42" s="14">
        <v>44876</v>
      </c>
      <c r="B42" s="15" t="s">
        <v>32</v>
      </c>
      <c r="C42" s="16" t="s">
        <v>62</v>
      </c>
      <c r="D42" s="16" t="s">
        <v>1081</v>
      </c>
      <c r="E42" s="16" t="s">
        <v>1082</v>
      </c>
      <c r="F42" s="22" t="s">
        <v>1078</v>
      </c>
      <c r="G42" s="17" t="s">
        <v>166</v>
      </c>
      <c r="H42" s="18">
        <v>2145</v>
      </c>
      <c r="I42" s="18">
        <v>0</v>
      </c>
      <c r="J42" s="51">
        <f t="shared" si="1"/>
        <v>2145</v>
      </c>
      <c r="K42" s="58"/>
    </row>
    <row r="43" spans="1:11" ht="57.75" x14ac:dyDescent="0.25">
      <c r="A43" s="14">
        <v>44873</v>
      </c>
      <c r="B43" s="15" t="s">
        <v>32</v>
      </c>
      <c r="C43" s="16" t="s">
        <v>62</v>
      </c>
      <c r="D43" s="16" t="s">
        <v>1083</v>
      </c>
      <c r="E43" s="16" t="s">
        <v>1084</v>
      </c>
      <c r="F43" s="22" t="s">
        <v>1078</v>
      </c>
      <c r="G43" s="17" t="s">
        <v>166</v>
      </c>
      <c r="H43" s="18">
        <v>3000</v>
      </c>
      <c r="I43" s="18">
        <v>0</v>
      </c>
      <c r="J43" s="51">
        <f t="shared" si="1"/>
        <v>3000</v>
      </c>
      <c r="K43" s="58"/>
    </row>
    <row r="44" spans="1:11" ht="57.75" x14ac:dyDescent="0.25">
      <c r="A44" s="14">
        <v>44897</v>
      </c>
      <c r="B44" s="15" t="s">
        <v>32</v>
      </c>
      <c r="C44" s="16" t="s">
        <v>62</v>
      </c>
      <c r="D44" s="16" t="s">
        <v>1085</v>
      </c>
      <c r="E44" s="16" t="s">
        <v>1086</v>
      </c>
      <c r="F44" s="22" t="s">
        <v>1078</v>
      </c>
      <c r="G44" s="17" t="s">
        <v>166</v>
      </c>
      <c r="H44" s="18">
        <v>1690</v>
      </c>
      <c r="I44" s="18">
        <v>0</v>
      </c>
      <c r="J44" s="51">
        <f t="shared" si="1"/>
        <v>1690</v>
      </c>
      <c r="K44" s="58"/>
    </row>
    <row r="45" spans="1:11" ht="57.75" x14ac:dyDescent="0.25">
      <c r="A45" s="14">
        <v>44911</v>
      </c>
      <c r="B45" s="15" t="s">
        <v>32</v>
      </c>
      <c r="C45" s="16" t="s">
        <v>62</v>
      </c>
      <c r="D45" s="16" t="s">
        <v>1087</v>
      </c>
      <c r="E45" s="16" t="s">
        <v>1319</v>
      </c>
      <c r="F45" s="22" t="s">
        <v>1078</v>
      </c>
      <c r="G45" s="17" t="s">
        <v>166</v>
      </c>
      <c r="H45" s="18">
        <v>2275</v>
      </c>
      <c r="I45" s="18">
        <v>0</v>
      </c>
      <c r="J45" s="51">
        <f t="shared" si="1"/>
        <v>2275</v>
      </c>
      <c r="K45" s="58"/>
    </row>
    <row r="46" spans="1:11" ht="57.75" x14ac:dyDescent="0.25">
      <c r="A46" s="14">
        <v>44904</v>
      </c>
      <c r="B46" s="15" t="s">
        <v>32</v>
      </c>
      <c r="C46" s="16" t="s">
        <v>62</v>
      </c>
      <c r="D46" s="16" t="s">
        <v>1088</v>
      </c>
      <c r="E46" s="16" t="s">
        <v>1089</v>
      </c>
      <c r="F46" s="22" t="s">
        <v>1078</v>
      </c>
      <c r="G46" s="17" t="s">
        <v>166</v>
      </c>
      <c r="H46" s="18">
        <v>2600</v>
      </c>
      <c r="I46" s="18">
        <v>0</v>
      </c>
      <c r="J46" s="51">
        <f t="shared" si="1"/>
        <v>2600</v>
      </c>
      <c r="K46" s="58"/>
    </row>
    <row r="47" spans="1:11" ht="57.75" x14ac:dyDescent="0.25">
      <c r="A47" s="14">
        <v>44922</v>
      </c>
      <c r="B47" s="15" t="s">
        <v>32</v>
      </c>
      <c r="C47" s="16" t="s">
        <v>62</v>
      </c>
      <c r="D47" s="16" t="s">
        <v>1090</v>
      </c>
      <c r="E47" s="16" t="s">
        <v>1091</v>
      </c>
      <c r="F47" s="22" t="s">
        <v>1092</v>
      </c>
      <c r="G47" s="17" t="s">
        <v>166</v>
      </c>
      <c r="H47" s="18">
        <v>3080</v>
      </c>
      <c r="I47" s="18">
        <v>0</v>
      </c>
      <c r="J47" s="51">
        <f t="shared" si="1"/>
        <v>3080</v>
      </c>
      <c r="K47" s="58"/>
    </row>
    <row r="48" spans="1:11" ht="57.75" x14ac:dyDescent="0.25">
      <c r="A48" s="14">
        <v>44929</v>
      </c>
      <c r="B48" s="15" t="s">
        <v>32</v>
      </c>
      <c r="C48" s="16" t="s">
        <v>62</v>
      </c>
      <c r="D48" s="16" t="s">
        <v>1320</v>
      </c>
      <c r="E48" s="16" t="s">
        <v>1321</v>
      </c>
      <c r="F48" s="22" t="s">
        <v>1078</v>
      </c>
      <c r="G48" s="17" t="s">
        <v>166</v>
      </c>
      <c r="H48" s="18">
        <v>2700</v>
      </c>
      <c r="I48" s="18">
        <v>0</v>
      </c>
      <c r="J48" s="51">
        <f t="shared" si="1"/>
        <v>2700</v>
      </c>
      <c r="K48" s="58"/>
    </row>
    <row r="49" spans="1:11" ht="57.75" x14ac:dyDescent="0.25">
      <c r="A49" s="14">
        <v>44925</v>
      </c>
      <c r="B49" s="15" t="s">
        <v>32</v>
      </c>
      <c r="C49" s="16" t="s">
        <v>62</v>
      </c>
      <c r="D49" s="16" t="s">
        <v>1322</v>
      </c>
      <c r="E49" s="16" t="s">
        <v>1323</v>
      </c>
      <c r="F49" s="22" t="s">
        <v>1078</v>
      </c>
      <c r="G49" s="17" t="s">
        <v>166</v>
      </c>
      <c r="H49" s="18">
        <v>3000</v>
      </c>
      <c r="I49" s="18">
        <v>0</v>
      </c>
      <c r="J49" s="51">
        <f t="shared" si="1"/>
        <v>3000</v>
      </c>
      <c r="K49" s="58"/>
    </row>
    <row r="50" spans="1:11" ht="57.75" x14ac:dyDescent="0.25">
      <c r="A50" s="14">
        <v>44932</v>
      </c>
      <c r="B50" s="15" t="s">
        <v>32</v>
      </c>
      <c r="C50" s="16" t="s">
        <v>62</v>
      </c>
      <c r="D50" s="16" t="s">
        <v>1324</v>
      </c>
      <c r="E50" s="16" t="s">
        <v>1325</v>
      </c>
      <c r="F50" s="22" t="s">
        <v>1078</v>
      </c>
      <c r="G50" s="17" t="s">
        <v>166</v>
      </c>
      <c r="H50" s="18">
        <v>2640</v>
      </c>
      <c r="I50" s="18">
        <v>0</v>
      </c>
      <c r="J50" s="51">
        <f t="shared" si="1"/>
        <v>2640</v>
      </c>
      <c r="K50" s="58"/>
    </row>
    <row r="51" spans="1:11" ht="57.75" x14ac:dyDescent="0.25">
      <c r="A51" s="14">
        <v>44939</v>
      </c>
      <c r="B51" s="15" t="s">
        <v>32</v>
      </c>
      <c r="C51" s="16" t="s">
        <v>62</v>
      </c>
      <c r="D51" s="16" t="s">
        <v>1326</v>
      </c>
      <c r="E51" s="16" t="s">
        <v>1327</v>
      </c>
      <c r="F51" s="22" t="s">
        <v>1078</v>
      </c>
      <c r="G51" s="17" t="s">
        <v>166</v>
      </c>
      <c r="H51" s="18">
        <v>3000</v>
      </c>
      <c r="I51" s="18">
        <v>0</v>
      </c>
      <c r="J51" s="51">
        <f t="shared" si="1"/>
        <v>3000</v>
      </c>
      <c r="K51" s="58"/>
    </row>
    <row r="52" spans="1:11" ht="57.75" x14ac:dyDescent="0.25">
      <c r="A52" s="14">
        <v>44943</v>
      </c>
      <c r="B52" s="15" t="s">
        <v>32</v>
      </c>
      <c r="C52" s="16" t="s">
        <v>62</v>
      </c>
      <c r="D52" s="16" t="s">
        <v>1328</v>
      </c>
      <c r="E52" s="16" t="s">
        <v>1329</v>
      </c>
      <c r="F52" s="22" t="s">
        <v>1078</v>
      </c>
      <c r="G52" s="17" t="s">
        <v>166</v>
      </c>
      <c r="H52" s="18">
        <v>2400</v>
      </c>
      <c r="I52" s="18">
        <v>0</v>
      </c>
      <c r="J52" s="51">
        <f t="shared" si="1"/>
        <v>2400</v>
      </c>
      <c r="K52" s="58"/>
    </row>
    <row r="53" spans="1:11" ht="57.75" x14ac:dyDescent="0.25">
      <c r="A53" s="14">
        <v>44936</v>
      </c>
      <c r="B53" s="15" t="s">
        <v>32</v>
      </c>
      <c r="C53" s="16" t="s">
        <v>62</v>
      </c>
      <c r="D53" s="16" t="s">
        <v>1330</v>
      </c>
      <c r="E53" s="16" t="s">
        <v>1331</v>
      </c>
      <c r="F53" s="22" t="s">
        <v>1078</v>
      </c>
      <c r="G53" s="17" t="s">
        <v>166</v>
      </c>
      <c r="H53" s="18">
        <v>2700</v>
      </c>
      <c r="I53" s="18">
        <v>0</v>
      </c>
      <c r="J53" s="51">
        <f t="shared" si="1"/>
        <v>2700</v>
      </c>
      <c r="K53" s="58"/>
    </row>
    <row r="54" spans="1:11" ht="57.75" x14ac:dyDescent="0.25">
      <c r="A54" s="29">
        <v>44945</v>
      </c>
      <c r="B54" s="24" t="s">
        <v>32</v>
      </c>
      <c r="C54" s="25" t="s">
        <v>62</v>
      </c>
      <c r="D54" s="25" t="s">
        <v>1332</v>
      </c>
      <c r="E54" s="25" t="s">
        <v>1333</v>
      </c>
      <c r="F54" s="26" t="s">
        <v>1078</v>
      </c>
      <c r="G54" s="27" t="s">
        <v>166</v>
      </c>
      <c r="H54" s="18">
        <v>30000</v>
      </c>
      <c r="I54" s="18">
        <v>0</v>
      </c>
      <c r="J54" s="51">
        <f t="shared" si="1"/>
        <v>30000</v>
      </c>
      <c r="K54" s="58"/>
    </row>
    <row r="55" spans="1:11" ht="57.75" x14ac:dyDescent="0.25">
      <c r="A55" s="30">
        <v>44967</v>
      </c>
      <c r="B55" s="31" t="s">
        <v>32</v>
      </c>
      <c r="C55" s="32" t="s">
        <v>62</v>
      </c>
      <c r="D55" s="32" t="s">
        <v>1575</v>
      </c>
      <c r="E55" s="32" t="s">
        <v>1576</v>
      </c>
      <c r="F55" s="33" t="s">
        <v>1527</v>
      </c>
      <c r="G55" s="34" t="s">
        <v>166</v>
      </c>
      <c r="H55" s="35">
        <v>3300</v>
      </c>
      <c r="I55" s="36">
        <v>0</v>
      </c>
      <c r="J55" s="51">
        <f t="shared" si="1"/>
        <v>3300</v>
      </c>
      <c r="K55" s="58"/>
    </row>
    <row r="56" spans="1:11" ht="57.75" x14ac:dyDescent="0.25">
      <c r="A56" s="30">
        <v>44971</v>
      </c>
      <c r="B56" s="31" t="s">
        <v>32</v>
      </c>
      <c r="C56" s="32" t="s">
        <v>62</v>
      </c>
      <c r="D56" s="32" t="s">
        <v>1577</v>
      </c>
      <c r="E56" s="32" t="s">
        <v>1578</v>
      </c>
      <c r="F56" s="33" t="s">
        <v>1527</v>
      </c>
      <c r="G56" s="34" t="s">
        <v>166</v>
      </c>
      <c r="H56" s="37">
        <v>3120</v>
      </c>
      <c r="I56" s="38">
        <v>0</v>
      </c>
      <c r="J56" s="65">
        <f t="shared" si="1"/>
        <v>3120</v>
      </c>
      <c r="K56" s="58"/>
    </row>
    <row r="57" spans="1:11" ht="57.75" x14ac:dyDescent="0.25">
      <c r="A57" s="30">
        <v>44964</v>
      </c>
      <c r="B57" s="31" t="s">
        <v>32</v>
      </c>
      <c r="C57" s="32" t="s">
        <v>62</v>
      </c>
      <c r="D57" s="32" t="s">
        <v>1579</v>
      </c>
      <c r="E57" s="32" t="s">
        <v>1580</v>
      </c>
      <c r="F57" s="33" t="s">
        <v>1527</v>
      </c>
      <c r="G57" s="34" t="s">
        <v>166</v>
      </c>
      <c r="H57" s="37">
        <v>2940</v>
      </c>
      <c r="I57" s="38">
        <v>0</v>
      </c>
      <c r="J57" s="65">
        <f t="shared" si="1"/>
        <v>2940</v>
      </c>
      <c r="K57" s="58"/>
    </row>
    <row r="58" spans="1:11" ht="57.75" x14ac:dyDescent="0.25">
      <c r="A58" s="30">
        <v>44960</v>
      </c>
      <c r="B58" s="31" t="s">
        <v>32</v>
      </c>
      <c r="C58" s="32" t="s">
        <v>62</v>
      </c>
      <c r="D58" s="32" t="s">
        <v>1581</v>
      </c>
      <c r="E58" s="32" t="s">
        <v>1582</v>
      </c>
      <c r="F58" s="33" t="s">
        <v>1527</v>
      </c>
      <c r="G58" s="34" t="s">
        <v>166</v>
      </c>
      <c r="H58" s="37">
        <v>3000</v>
      </c>
      <c r="I58" s="38">
        <v>0</v>
      </c>
      <c r="J58" s="65">
        <f t="shared" si="1"/>
        <v>3000</v>
      </c>
      <c r="K58" s="58"/>
    </row>
    <row r="59" spans="1:11" ht="57.75" x14ac:dyDescent="0.25">
      <c r="A59" s="30">
        <v>44957</v>
      </c>
      <c r="B59" s="31" t="s">
        <v>32</v>
      </c>
      <c r="C59" s="32" t="s">
        <v>62</v>
      </c>
      <c r="D59" s="32" t="s">
        <v>1583</v>
      </c>
      <c r="E59" s="32" t="s">
        <v>1584</v>
      </c>
      <c r="F59" s="33" t="s">
        <v>1527</v>
      </c>
      <c r="G59" s="34" t="s">
        <v>166</v>
      </c>
      <c r="H59" s="37">
        <v>3900</v>
      </c>
      <c r="I59" s="38">
        <v>0</v>
      </c>
      <c r="J59" s="65">
        <f t="shared" si="1"/>
        <v>3900</v>
      </c>
      <c r="K59" s="58"/>
    </row>
    <row r="60" spans="1:11" ht="57.75" x14ac:dyDescent="0.25">
      <c r="A60" s="30">
        <v>44986</v>
      </c>
      <c r="B60" s="31" t="s">
        <v>32</v>
      </c>
      <c r="C60" s="32" t="s">
        <v>62</v>
      </c>
      <c r="D60" s="32" t="s">
        <v>1585</v>
      </c>
      <c r="E60" s="32" t="s">
        <v>1586</v>
      </c>
      <c r="F60" s="33" t="s">
        <v>1527</v>
      </c>
      <c r="G60" s="34" t="s">
        <v>166</v>
      </c>
      <c r="H60" s="37">
        <v>2220</v>
      </c>
      <c r="I60" s="38">
        <v>0</v>
      </c>
      <c r="J60" s="65">
        <f t="shared" si="1"/>
        <v>2220</v>
      </c>
      <c r="K60" s="58"/>
    </row>
    <row r="61" spans="1:11" ht="57.75" x14ac:dyDescent="0.25">
      <c r="A61" s="30">
        <v>44988</v>
      </c>
      <c r="B61" s="31" t="s">
        <v>32</v>
      </c>
      <c r="C61" s="32" t="s">
        <v>62</v>
      </c>
      <c r="D61" s="32" t="s">
        <v>1587</v>
      </c>
      <c r="E61" s="32" t="s">
        <v>1588</v>
      </c>
      <c r="F61" s="33" t="s">
        <v>1527</v>
      </c>
      <c r="G61" s="34" t="s">
        <v>166</v>
      </c>
      <c r="H61" s="37">
        <v>1920</v>
      </c>
      <c r="I61" s="38">
        <v>0</v>
      </c>
      <c r="J61" s="65">
        <f t="shared" si="1"/>
        <v>1920</v>
      </c>
      <c r="K61" s="58"/>
    </row>
    <row r="62" spans="1:11" ht="57.75" x14ac:dyDescent="0.25">
      <c r="A62" s="30">
        <v>44981</v>
      </c>
      <c r="B62" s="31" t="s">
        <v>32</v>
      </c>
      <c r="C62" s="32" t="s">
        <v>62</v>
      </c>
      <c r="D62" s="32" t="s">
        <v>1589</v>
      </c>
      <c r="E62" s="32" t="s">
        <v>1588</v>
      </c>
      <c r="F62" s="33" t="s">
        <v>1527</v>
      </c>
      <c r="G62" s="34" t="s">
        <v>166</v>
      </c>
      <c r="H62" s="37">
        <v>4200</v>
      </c>
      <c r="I62" s="38">
        <v>0</v>
      </c>
      <c r="J62" s="65">
        <f t="shared" si="1"/>
        <v>4200</v>
      </c>
      <c r="K62" s="58"/>
    </row>
    <row r="63" spans="1:11" ht="57.75" x14ac:dyDescent="0.25">
      <c r="A63" s="30">
        <v>44992</v>
      </c>
      <c r="B63" s="31" t="s">
        <v>32</v>
      </c>
      <c r="C63" s="32" t="s">
        <v>62</v>
      </c>
      <c r="D63" s="32" t="s">
        <v>1590</v>
      </c>
      <c r="E63" s="32" t="s">
        <v>1591</v>
      </c>
      <c r="F63" s="33" t="s">
        <v>1527</v>
      </c>
      <c r="G63" s="34" t="s">
        <v>166</v>
      </c>
      <c r="H63" s="37">
        <v>2700</v>
      </c>
      <c r="I63" s="38">
        <v>0</v>
      </c>
      <c r="J63" s="65">
        <f t="shared" si="1"/>
        <v>2700</v>
      </c>
      <c r="K63" s="58"/>
    </row>
    <row r="64" spans="1:11" x14ac:dyDescent="0.25">
      <c r="A64" s="81"/>
      <c r="B64" s="81" t="s">
        <v>170</v>
      </c>
      <c r="C64" s="83" t="s">
        <v>171</v>
      </c>
      <c r="D64" s="151" t="s">
        <v>169</v>
      </c>
      <c r="E64" s="152"/>
      <c r="F64" s="152"/>
      <c r="G64" s="153"/>
      <c r="H64" s="84"/>
      <c r="I64" s="81"/>
      <c r="J64" s="74"/>
      <c r="K64" s="75">
        <f>+SUM(J65:J67)</f>
        <v>120000</v>
      </c>
    </row>
    <row r="65" spans="1:11" x14ac:dyDescent="0.25">
      <c r="A65" s="14">
        <v>44971</v>
      </c>
      <c r="B65" s="56" t="s">
        <v>170</v>
      </c>
      <c r="C65" s="32">
        <v>101758279</v>
      </c>
      <c r="D65" s="32">
        <v>1834</v>
      </c>
      <c r="E65" s="32" t="s">
        <v>1436</v>
      </c>
      <c r="F65" s="32" t="s">
        <v>205</v>
      </c>
      <c r="G65" s="34" t="s">
        <v>169</v>
      </c>
      <c r="H65" s="38">
        <v>60000</v>
      </c>
      <c r="I65" s="53">
        <v>0</v>
      </c>
      <c r="J65" s="51">
        <f>H65+I65-K65</f>
        <v>60000</v>
      </c>
      <c r="K65" s="58"/>
    </row>
    <row r="66" spans="1:11" x14ac:dyDescent="0.25">
      <c r="A66" s="76">
        <v>44993</v>
      </c>
      <c r="B66" s="31" t="s">
        <v>1592</v>
      </c>
      <c r="C66" s="32">
        <v>101758279</v>
      </c>
      <c r="D66" s="32">
        <v>1954</v>
      </c>
      <c r="E66" s="32" t="s">
        <v>1593</v>
      </c>
      <c r="F66" s="32" t="s">
        <v>205</v>
      </c>
      <c r="G66" s="34" t="s">
        <v>1594</v>
      </c>
      <c r="H66" s="38">
        <v>60000</v>
      </c>
      <c r="I66" s="38">
        <v>0</v>
      </c>
      <c r="J66" s="78">
        <f>SUM(H66+I66)</f>
        <v>60000</v>
      </c>
      <c r="K66" s="58"/>
    </row>
    <row r="67" spans="1:11" x14ac:dyDescent="0.25">
      <c r="A67" s="70"/>
      <c r="B67" s="85" t="s">
        <v>173</v>
      </c>
      <c r="C67" s="86" t="s">
        <v>63</v>
      </c>
      <c r="D67" s="144" t="s">
        <v>169</v>
      </c>
      <c r="E67" s="145"/>
      <c r="F67" s="145"/>
      <c r="G67" s="145"/>
      <c r="H67" s="87"/>
      <c r="I67" s="88"/>
      <c r="J67" s="74"/>
      <c r="K67" s="75">
        <f>+SUM(J68:J72)</f>
        <v>52675</v>
      </c>
    </row>
    <row r="68" spans="1:11" x14ac:dyDescent="0.25">
      <c r="A68" s="14">
        <v>44896</v>
      </c>
      <c r="B68" s="15" t="s">
        <v>173</v>
      </c>
      <c r="C68" s="39" t="s">
        <v>63</v>
      </c>
      <c r="D68" s="39">
        <v>37945</v>
      </c>
      <c r="E68" s="39" t="s">
        <v>1093</v>
      </c>
      <c r="F68" s="39" t="s">
        <v>172</v>
      </c>
      <c r="G68" s="41" t="s">
        <v>169</v>
      </c>
      <c r="H68" s="42">
        <v>14185</v>
      </c>
      <c r="I68" s="18">
        <v>0</v>
      </c>
      <c r="J68" s="51">
        <f>H68+I68-K68</f>
        <v>14185</v>
      </c>
      <c r="K68" s="58"/>
    </row>
    <row r="69" spans="1:11" x14ac:dyDescent="0.25">
      <c r="A69" s="14">
        <v>44929</v>
      </c>
      <c r="B69" s="15" t="s">
        <v>173</v>
      </c>
      <c r="C69" s="16" t="s">
        <v>63</v>
      </c>
      <c r="D69" s="16">
        <v>38637</v>
      </c>
      <c r="E69" s="16" t="s">
        <v>1334</v>
      </c>
      <c r="F69" s="16" t="s">
        <v>172</v>
      </c>
      <c r="G69" s="17" t="s">
        <v>169</v>
      </c>
      <c r="H69" s="18">
        <v>13490</v>
      </c>
      <c r="I69" s="18">
        <v>0</v>
      </c>
      <c r="J69" s="51">
        <f>H69+I69-K69</f>
        <v>13490</v>
      </c>
      <c r="K69" s="58"/>
    </row>
    <row r="70" spans="1:11" x14ac:dyDescent="0.25">
      <c r="A70" s="14">
        <v>44963</v>
      </c>
      <c r="B70" s="15" t="s">
        <v>173</v>
      </c>
      <c r="C70" s="16" t="s">
        <v>63</v>
      </c>
      <c r="D70" s="16">
        <v>39284</v>
      </c>
      <c r="E70" s="16" t="s">
        <v>1437</v>
      </c>
      <c r="F70" s="16" t="s">
        <v>172</v>
      </c>
      <c r="G70" s="17" t="s">
        <v>169</v>
      </c>
      <c r="H70" s="18">
        <v>14114</v>
      </c>
      <c r="I70" s="18">
        <v>0</v>
      </c>
      <c r="J70" s="51">
        <f>H70+I70-K70</f>
        <v>14114</v>
      </c>
      <c r="K70" s="58"/>
    </row>
    <row r="71" spans="1:11" x14ac:dyDescent="0.25">
      <c r="A71" s="76">
        <v>44986</v>
      </c>
      <c r="B71" s="31" t="s">
        <v>1595</v>
      </c>
      <c r="C71" s="32">
        <v>401007479</v>
      </c>
      <c r="D71" s="32">
        <v>33036859</v>
      </c>
      <c r="E71" s="32" t="s">
        <v>1596</v>
      </c>
      <c r="F71" s="32" t="s">
        <v>205</v>
      </c>
      <c r="G71" s="77" t="s">
        <v>169</v>
      </c>
      <c r="H71" s="38">
        <v>10886</v>
      </c>
      <c r="I71" s="38">
        <v>0</v>
      </c>
      <c r="J71" s="78">
        <f>SUM(H71+I71)</f>
        <v>10886</v>
      </c>
      <c r="K71" s="58"/>
    </row>
    <row r="72" spans="1:11" x14ac:dyDescent="0.25">
      <c r="A72" s="70"/>
      <c r="B72" s="71" t="s">
        <v>175</v>
      </c>
      <c r="C72" s="72" t="s">
        <v>176</v>
      </c>
      <c r="D72" s="138" t="s">
        <v>174</v>
      </c>
      <c r="E72" s="139"/>
      <c r="F72" s="139"/>
      <c r="G72" s="140"/>
      <c r="H72" s="73"/>
      <c r="I72" s="73">
        <v>0</v>
      </c>
      <c r="J72" s="74"/>
      <c r="K72" s="75">
        <f>SUM(J73:J79)</f>
        <v>683017.5</v>
      </c>
    </row>
    <row r="73" spans="1:11" x14ac:dyDescent="0.25">
      <c r="A73" s="14">
        <v>44726</v>
      </c>
      <c r="B73" s="15" t="s">
        <v>175</v>
      </c>
      <c r="C73" s="16" t="s">
        <v>176</v>
      </c>
      <c r="D73" s="16">
        <v>150</v>
      </c>
      <c r="E73" s="16" t="s">
        <v>179</v>
      </c>
      <c r="F73" s="16">
        <v>1000056972</v>
      </c>
      <c r="G73" s="17" t="s">
        <v>18</v>
      </c>
      <c r="H73" s="18">
        <v>149900</v>
      </c>
      <c r="I73" s="18">
        <v>0</v>
      </c>
      <c r="J73" s="51">
        <f t="shared" ref="J73:J79" si="2">H73+I73-K73</f>
        <v>149900</v>
      </c>
      <c r="K73" s="58"/>
    </row>
    <row r="74" spans="1:11" x14ac:dyDescent="0.25">
      <c r="A74" s="14">
        <v>44736</v>
      </c>
      <c r="B74" s="15" t="s">
        <v>175</v>
      </c>
      <c r="C74" s="16" t="s">
        <v>176</v>
      </c>
      <c r="D74" s="16">
        <v>152</v>
      </c>
      <c r="E74" s="16" t="s">
        <v>180</v>
      </c>
      <c r="F74" s="16">
        <v>1000056909</v>
      </c>
      <c r="G74" s="17" t="s">
        <v>18</v>
      </c>
      <c r="H74" s="18">
        <v>38200</v>
      </c>
      <c r="I74" s="18">
        <v>0</v>
      </c>
      <c r="J74" s="51">
        <f t="shared" si="2"/>
        <v>38200</v>
      </c>
      <c r="K74" s="58"/>
    </row>
    <row r="75" spans="1:11" x14ac:dyDescent="0.25">
      <c r="A75" s="14">
        <v>44755</v>
      </c>
      <c r="B75" s="15" t="s">
        <v>175</v>
      </c>
      <c r="C75" s="16" t="s">
        <v>176</v>
      </c>
      <c r="D75" s="16">
        <v>155</v>
      </c>
      <c r="E75" s="16" t="s">
        <v>182</v>
      </c>
      <c r="F75" s="16">
        <v>1000057089</v>
      </c>
      <c r="G75" s="17" t="s">
        <v>18</v>
      </c>
      <c r="H75" s="18">
        <v>83750</v>
      </c>
      <c r="I75" s="18">
        <v>0</v>
      </c>
      <c r="J75" s="51">
        <f t="shared" si="2"/>
        <v>83750</v>
      </c>
      <c r="K75" s="58"/>
    </row>
    <row r="76" spans="1:11" x14ac:dyDescent="0.25">
      <c r="A76" s="14">
        <v>44771</v>
      </c>
      <c r="B76" s="15" t="s">
        <v>175</v>
      </c>
      <c r="C76" s="16" t="s">
        <v>176</v>
      </c>
      <c r="D76" s="16">
        <v>156</v>
      </c>
      <c r="E76" s="16" t="s">
        <v>183</v>
      </c>
      <c r="F76" s="16">
        <v>1000057179</v>
      </c>
      <c r="G76" s="17" t="s">
        <v>8</v>
      </c>
      <c r="H76" s="18">
        <v>133200</v>
      </c>
      <c r="I76" s="18">
        <v>23976</v>
      </c>
      <c r="J76" s="51">
        <f t="shared" si="2"/>
        <v>157176</v>
      </c>
      <c r="K76" s="58"/>
    </row>
    <row r="77" spans="1:11" x14ac:dyDescent="0.25">
      <c r="A77" s="14">
        <v>44771</v>
      </c>
      <c r="B77" s="15" t="s">
        <v>175</v>
      </c>
      <c r="C77" s="16" t="s">
        <v>176</v>
      </c>
      <c r="D77" s="16">
        <v>157</v>
      </c>
      <c r="E77" s="16" t="s">
        <v>184</v>
      </c>
      <c r="F77" s="16">
        <v>1000057181</v>
      </c>
      <c r="G77" s="17" t="s">
        <v>8</v>
      </c>
      <c r="H77" s="18">
        <v>138425</v>
      </c>
      <c r="I77" s="18">
        <v>24916.5</v>
      </c>
      <c r="J77" s="51">
        <f t="shared" si="2"/>
        <v>163341.5</v>
      </c>
      <c r="K77" s="58"/>
    </row>
    <row r="78" spans="1:11" x14ac:dyDescent="0.25">
      <c r="A78" s="14">
        <v>44771</v>
      </c>
      <c r="B78" s="15" t="s">
        <v>175</v>
      </c>
      <c r="C78" s="16" t="s">
        <v>176</v>
      </c>
      <c r="D78" s="25">
        <v>158</v>
      </c>
      <c r="E78" s="25" t="s">
        <v>185</v>
      </c>
      <c r="F78" s="25">
        <v>1000057200</v>
      </c>
      <c r="G78" s="27" t="s">
        <v>18</v>
      </c>
      <c r="H78" s="36">
        <v>36250</v>
      </c>
      <c r="I78" s="18">
        <v>0</v>
      </c>
      <c r="J78" s="51">
        <f t="shared" si="2"/>
        <v>36250</v>
      </c>
      <c r="K78" s="58"/>
    </row>
    <row r="79" spans="1:11" x14ac:dyDescent="0.25">
      <c r="A79" s="14">
        <v>44985</v>
      </c>
      <c r="B79" s="15" t="s">
        <v>175</v>
      </c>
      <c r="C79" s="49" t="s">
        <v>176</v>
      </c>
      <c r="D79" s="32">
        <v>171</v>
      </c>
      <c r="E79" s="32" t="s">
        <v>1259</v>
      </c>
      <c r="F79" s="32">
        <v>1000058284</v>
      </c>
      <c r="G79" s="34" t="s">
        <v>8</v>
      </c>
      <c r="H79" s="38">
        <v>54400</v>
      </c>
      <c r="I79" s="53">
        <v>0</v>
      </c>
      <c r="J79" s="51">
        <f t="shared" si="2"/>
        <v>54400</v>
      </c>
      <c r="K79" s="58"/>
    </row>
    <row r="80" spans="1:11" x14ac:dyDescent="0.25">
      <c r="A80" s="70"/>
      <c r="B80" s="71" t="str">
        <f>B81</f>
        <v xml:space="preserve">ALL OFFICE SULUTIONS, S.R.L. </v>
      </c>
      <c r="C80" s="89">
        <f>C81</f>
        <v>131211224</v>
      </c>
      <c r="D80" s="144" t="s">
        <v>174</v>
      </c>
      <c r="E80" s="145"/>
      <c r="F80" s="145"/>
      <c r="G80" s="145"/>
      <c r="H80" s="87"/>
      <c r="I80" s="88"/>
      <c r="J80" s="74"/>
      <c r="K80" s="75">
        <f>SUM(J81)</f>
        <v>28000.01</v>
      </c>
    </row>
    <row r="81" spans="1:11" ht="57.75" x14ac:dyDescent="0.25">
      <c r="A81" s="14">
        <v>44923</v>
      </c>
      <c r="B81" s="15" t="s">
        <v>1335</v>
      </c>
      <c r="C81" s="16">
        <v>131211224</v>
      </c>
      <c r="D81" s="39">
        <v>8459</v>
      </c>
      <c r="E81" s="39" t="s">
        <v>1024</v>
      </c>
      <c r="F81" s="40" t="s">
        <v>1336</v>
      </c>
      <c r="G81" s="41" t="s">
        <v>42</v>
      </c>
      <c r="H81" s="42">
        <v>23728.82</v>
      </c>
      <c r="I81" s="18">
        <v>4271.1899999999996</v>
      </c>
      <c r="J81" s="51">
        <f>H81+I81-K81</f>
        <v>28000.01</v>
      </c>
      <c r="K81" s="58"/>
    </row>
    <row r="82" spans="1:11" x14ac:dyDescent="0.25">
      <c r="A82" s="70"/>
      <c r="B82" s="71" t="s">
        <v>66</v>
      </c>
      <c r="C82" s="72">
        <v>132357681</v>
      </c>
      <c r="D82" s="138" t="s">
        <v>188</v>
      </c>
      <c r="E82" s="139"/>
      <c r="F82" s="139"/>
      <c r="G82" s="140"/>
      <c r="H82" s="73"/>
      <c r="I82" s="73"/>
      <c r="J82" s="74"/>
      <c r="K82" s="75">
        <f>SUM(J83:J87)</f>
        <v>622283.62</v>
      </c>
    </row>
    <row r="83" spans="1:11" x14ac:dyDescent="0.25">
      <c r="A83" s="14">
        <v>44862</v>
      </c>
      <c r="B83" s="15" t="s">
        <v>66</v>
      </c>
      <c r="C83" s="16">
        <v>132357681</v>
      </c>
      <c r="D83" s="16">
        <v>240</v>
      </c>
      <c r="E83" s="16" t="s">
        <v>918</v>
      </c>
      <c r="F83" s="16">
        <v>1000057739</v>
      </c>
      <c r="G83" s="17" t="s">
        <v>188</v>
      </c>
      <c r="H83" s="18">
        <v>40310</v>
      </c>
      <c r="I83" s="18">
        <v>7255.8</v>
      </c>
      <c r="J83" s="51">
        <f>H83+I83-K83</f>
        <v>47565.8</v>
      </c>
      <c r="K83" s="58"/>
    </row>
    <row r="84" spans="1:11" x14ac:dyDescent="0.25">
      <c r="A84" s="14">
        <v>44888</v>
      </c>
      <c r="B84" s="15" t="s">
        <v>66</v>
      </c>
      <c r="C84" s="16">
        <v>132357681</v>
      </c>
      <c r="D84" s="16">
        <v>249</v>
      </c>
      <c r="E84" s="16" t="s">
        <v>345</v>
      </c>
      <c r="F84" s="16" t="s">
        <v>995</v>
      </c>
      <c r="G84" s="17" t="s">
        <v>188</v>
      </c>
      <c r="H84" s="18">
        <v>57145</v>
      </c>
      <c r="I84" s="18">
        <v>10286.1</v>
      </c>
      <c r="J84" s="51">
        <f>H84+I84-K84</f>
        <v>67431.100000000006</v>
      </c>
      <c r="K84" s="58"/>
    </row>
    <row r="85" spans="1:11" x14ac:dyDescent="0.25">
      <c r="A85" s="14">
        <v>44573</v>
      </c>
      <c r="B85" s="15" t="s">
        <v>66</v>
      </c>
      <c r="C85" s="16">
        <v>132357681</v>
      </c>
      <c r="D85" s="16">
        <v>262</v>
      </c>
      <c r="E85" s="16" t="s">
        <v>177</v>
      </c>
      <c r="F85" s="16" t="s">
        <v>187</v>
      </c>
      <c r="G85" s="17" t="s">
        <v>188</v>
      </c>
      <c r="H85" s="18">
        <v>236165</v>
      </c>
      <c r="I85" s="18">
        <v>42509.7</v>
      </c>
      <c r="J85" s="51">
        <f>H85+I85-K85</f>
        <v>278674.7</v>
      </c>
      <c r="K85" s="58"/>
    </row>
    <row r="86" spans="1:11" x14ac:dyDescent="0.25">
      <c r="A86" s="76">
        <v>44999</v>
      </c>
      <c r="B86" s="31" t="s">
        <v>1597</v>
      </c>
      <c r="C86" s="32">
        <v>132357681</v>
      </c>
      <c r="D86" s="32">
        <v>291</v>
      </c>
      <c r="E86" s="32" t="s">
        <v>226</v>
      </c>
      <c r="F86" s="32" t="s">
        <v>1598</v>
      </c>
      <c r="G86" s="34" t="s">
        <v>963</v>
      </c>
      <c r="H86" s="38">
        <v>163739</v>
      </c>
      <c r="I86" s="38">
        <v>29473.02</v>
      </c>
      <c r="J86" s="78">
        <f>SUM(H86+I86)</f>
        <v>193212.02</v>
      </c>
      <c r="K86" s="58"/>
    </row>
    <row r="87" spans="1:11" x14ac:dyDescent="0.25">
      <c r="A87" s="76">
        <v>45015</v>
      </c>
      <c r="B87" s="31" t="s">
        <v>1597</v>
      </c>
      <c r="C87" s="32">
        <v>132357681</v>
      </c>
      <c r="D87" s="32">
        <v>297</v>
      </c>
      <c r="E87" s="32" t="s">
        <v>227</v>
      </c>
      <c r="F87" s="32">
        <v>1000058423</v>
      </c>
      <c r="G87" s="34" t="s">
        <v>963</v>
      </c>
      <c r="H87" s="38">
        <v>30000</v>
      </c>
      <c r="I87" s="38">
        <v>5400</v>
      </c>
      <c r="J87" s="78">
        <f>SUM(H87+I87)</f>
        <v>35400</v>
      </c>
      <c r="K87" s="58"/>
    </row>
    <row r="88" spans="1:11" x14ac:dyDescent="0.25">
      <c r="A88" s="70"/>
      <c r="B88" s="71" t="str">
        <f>B89</f>
        <v xml:space="preserve">ARGO-GLOBAL </v>
      </c>
      <c r="C88" s="72">
        <f>C89</f>
        <v>131204082</v>
      </c>
      <c r="D88" s="138" t="str">
        <f>G89</f>
        <v xml:space="preserve">MERCADO </v>
      </c>
      <c r="E88" s="139"/>
      <c r="F88" s="139"/>
      <c r="G88" s="140"/>
      <c r="H88" s="73"/>
      <c r="I88" s="73"/>
      <c r="J88" s="74"/>
      <c r="K88" s="75">
        <f>SUM(J89:J91)</f>
        <v>435750</v>
      </c>
    </row>
    <row r="89" spans="1:11" x14ac:dyDescent="0.25">
      <c r="A89" s="14">
        <v>44957</v>
      </c>
      <c r="B89" s="15" t="s">
        <v>1599</v>
      </c>
      <c r="C89" s="16">
        <v>131204082</v>
      </c>
      <c r="D89" s="16" t="s">
        <v>1438</v>
      </c>
      <c r="E89" s="16" t="s">
        <v>1439</v>
      </c>
      <c r="F89" s="16" t="s">
        <v>1600</v>
      </c>
      <c r="G89" s="17" t="s">
        <v>1337</v>
      </c>
      <c r="H89" s="18">
        <v>280050</v>
      </c>
      <c r="I89" s="18">
        <v>0</v>
      </c>
      <c r="J89" s="51">
        <f>H89+I89-K89</f>
        <v>280050</v>
      </c>
      <c r="K89" s="58"/>
    </row>
    <row r="90" spans="1:11" x14ac:dyDescent="0.25">
      <c r="A90" s="14">
        <v>44939</v>
      </c>
      <c r="B90" s="15" t="s">
        <v>1599</v>
      </c>
      <c r="C90" s="16">
        <v>131204082</v>
      </c>
      <c r="D90" s="16" t="s">
        <v>938</v>
      </c>
      <c r="E90" s="16"/>
      <c r="F90" s="16"/>
      <c r="G90" s="17" t="s">
        <v>1337</v>
      </c>
      <c r="H90" s="18">
        <v>0</v>
      </c>
      <c r="I90" s="18">
        <v>0</v>
      </c>
      <c r="J90" s="51">
        <f>H90+I90-K90</f>
        <v>0</v>
      </c>
      <c r="K90" s="58"/>
    </row>
    <row r="91" spans="1:11" x14ac:dyDescent="0.25">
      <c r="A91" s="76">
        <v>44991</v>
      </c>
      <c r="B91" s="31" t="s">
        <v>1601</v>
      </c>
      <c r="C91" s="32">
        <v>131204082</v>
      </c>
      <c r="D91" s="32" t="s">
        <v>1602</v>
      </c>
      <c r="E91" s="32" t="s">
        <v>393</v>
      </c>
      <c r="F91" s="32" t="s">
        <v>1603</v>
      </c>
      <c r="G91" s="34" t="s">
        <v>35</v>
      </c>
      <c r="H91" s="38">
        <v>155700</v>
      </c>
      <c r="I91" s="38">
        <v>0</v>
      </c>
      <c r="J91" s="78">
        <f>SUM(H91+I91)</f>
        <v>155700</v>
      </c>
      <c r="K91" s="58"/>
    </row>
    <row r="92" spans="1:11" x14ac:dyDescent="0.25">
      <c r="A92" s="70"/>
      <c r="B92" s="71">
        <f>[1]PAGOS!B580</f>
        <v>0</v>
      </c>
      <c r="C92" s="72" t="str">
        <f>[1]PAGOS!D580</f>
        <v>ROFASA FARMA, E.I.R.L.</v>
      </c>
      <c r="D92" s="138">
        <f>[1]PAGOS!H580</f>
        <v>0</v>
      </c>
      <c r="E92" s="139"/>
      <c r="F92" s="139"/>
      <c r="G92" s="140"/>
      <c r="H92" s="73"/>
      <c r="I92" s="73"/>
      <c r="J92" s="74"/>
      <c r="K92" s="75">
        <f>SUM(J93)</f>
        <v>31200</v>
      </c>
    </row>
    <row r="93" spans="1:11" x14ac:dyDescent="0.25">
      <c r="A93" s="14">
        <v>44901</v>
      </c>
      <c r="B93" s="15" t="s">
        <v>190</v>
      </c>
      <c r="C93" s="16" t="s">
        <v>191</v>
      </c>
      <c r="D93" s="16">
        <v>17138</v>
      </c>
      <c r="E93" s="16" t="s">
        <v>1094</v>
      </c>
      <c r="F93" s="16">
        <v>1000058023</v>
      </c>
      <c r="G93" s="17" t="s">
        <v>18</v>
      </c>
      <c r="H93" s="18">
        <v>31200</v>
      </c>
      <c r="I93" s="18">
        <v>0</v>
      </c>
      <c r="J93" s="51">
        <f>H93+I93-K93</f>
        <v>31200</v>
      </c>
      <c r="K93" s="58"/>
    </row>
    <row r="94" spans="1:11" x14ac:dyDescent="0.25">
      <c r="A94" s="70"/>
      <c r="B94" s="71" t="s">
        <v>1604</v>
      </c>
      <c r="C94" s="72">
        <v>101103434</v>
      </c>
      <c r="D94" s="138">
        <f>[1]PAGOS!H582</f>
        <v>0</v>
      </c>
      <c r="E94" s="139"/>
      <c r="F94" s="139"/>
      <c r="G94" s="140"/>
      <c r="H94" s="73"/>
      <c r="I94" s="73"/>
      <c r="J94" s="74"/>
      <c r="K94" s="75">
        <f>SUM(J95)</f>
        <v>53607.519999999997</v>
      </c>
    </row>
    <row r="95" spans="1:11" x14ac:dyDescent="0.25">
      <c r="A95" s="76">
        <v>44992</v>
      </c>
      <c r="B95" s="31" t="s">
        <v>1604</v>
      </c>
      <c r="C95" s="32">
        <v>101103434</v>
      </c>
      <c r="D95" s="32">
        <v>2146</v>
      </c>
      <c r="E95" s="32" t="s">
        <v>1605</v>
      </c>
      <c r="F95" s="32" t="s">
        <v>1606</v>
      </c>
      <c r="G95" s="34" t="s">
        <v>1607</v>
      </c>
      <c r="H95" s="38">
        <v>45430.1</v>
      </c>
      <c r="I95" s="38">
        <v>8177.42</v>
      </c>
      <c r="J95" s="78">
        <f t="shared" ref="J95:J103" si="3">SUM(H95+I95)</f>
        <v>53607.519999999997</v>
      </c>
      <c r="K95" s="58"/>
    </row>
    <row r="96" spans="1:11" x14ac:dyDescent="0.25">
      <c r="A96" s="70"/>
      <c r="B96" s="71" t="s">
        <v>1608</v>
      </c>
      <c r="C96" s="72">
        <v>131845942</v>
      </c>
      <c r="D96" s="138">
        <f>[1]PAGOS!H584</f>
        <v>0</v>
      </c>
      <c r="E96" s="139"/>
      <c r="F96" s="139"/>
      <c r="G96" s="140"/>
      <c r="H96" s="73"/>
      <c r="I96" s="73"/>
      <c r="J96" s="74"/>
      <c r="K96" s="75">
        <f>SUM(J97:J101)</f>
        <v>784700</v>
      </c>
    </row>
    <row r="97" spans="1:11" x14ac:dyDescent="0.25">
      <c r="A97" s="76">
        <v>44988</v>
      </c>
      <c r="B97" s="31" t="s">
        <v>1608</v>
      </c>
      <c r="C97" s="32">
        <v>131845942</v>
      </c>
      <c r="D97" s="32">
        <v>262</v>
      </c>
      <c r="E97" s="32" t="s">
        <v>1347</v>
      </c>
      <c r="F97" s="32">
        <v>1000058328</v>
      </c>
      <c r="G97" s="34" t="s">
        <v>37</v>
      </c>
      <c r="H97" s="38">
        <v>196000</v>
      </c>
      <c r="I97" s="38">
        <v>0</v>
      </c>
      <c r="J97" s="78">
        <f t="shared" si="3"/>
        <v>196000</v>
      </c>
      <c r="K97" s="58"/>
    </row>
    <row r="98" spans="1:11" x14ac:dyDescent="0.25">
      <c r="A98" s="76">
        <v>44988</v>
      </c>
      <c r="B98" s="31" t="s">
        <v>1608</v>
      </c>
      <c r="C98" s="32">
        <v>131845942</v>
      </c>
      <c r="D98" s="32">
        <v>263</v>
      </c>
      <c r="E98" s="32" t="s">
        <v>1440</v>
      </c>
      <c r="F98" s="32">
        <v>1000058319</v>
      </c>
      <c r="G98" s="34" t="s">
        <v>37</v>
      </c>
      <c r="H98" s="38">
        <v>146000</v>
      </c>
      <c r="I98" s="38">
        <v>0</v>
      </c>
      <c r="J98" s="78">
        <f t="shared" si="3"/>
        <v>146000</v>
      </c>
      <c r="K98" s="58"/>
    </row>
    <row r="99" spans="1:11" x14ac:dyDescent="0.25">
      <c r="A99" s="76">
        <v>44993</v>
      </c>
      <c r="B99" s="31" t="s">
        <v>1608</v>
      </c>
      <c r="C99" s="32">
        <v>131845942</v>
      </c>
      <c r="D99" s="32">
        <v>273</v>
      </c>
      <c r="E99" s="32" t="s">
        <v>543</v>
      </c>
      <c r="F99" s="32">
        <v>1000058342</v>
      </c>
      <c r="G99" s="34" t="s">
        <v>37</v>
      </c>
      <c r="H99" s="38">
        <v>135000</v>
      </c>
      <c r="I99" s="38">
        <v>0</v>
      </c>
      <c r="J99" s="78">
        <f t="shared" si="3"/>
        <v>135000</v>
      </c>
      <c r="K99" s="58"/>
    </row>
    <row r="100" spans="1:11" x14ac:dyDescent="0.25">
      <c r="A100" s="76">
        <v>45002</v>
      </c>
      <c r="B100" s="31" t="s">
        <v>1608</v>
      </c>
      <c r="C100" s="32">
        <v>131845942</v>
      </c>
      <c r="D100" s="32">
        <v>272</v>
      </c>
      <c r="E100" s="32" t="s">
        <v>328</v>
      </c>
      <c r="F100" s="32">
        <v>1000058385</v>
      </c>
      <c r="G100" s="34" t="s">
        <v>37</v>
      </c>
      <c r="H100" s="38">
        <v>112500</v>
      </c>
      <c r="I100" s="38">
        <v>0</v>
      </c>
      <c r="J100" s="78">
        <f t="shared" si="3"/>
        <v>112500</v>
      </c>
      <c r="K100" s="58"/>
    </row>
    <row r="101" spans="1:11" x14ac:dyDescent="0.25">
      <c r="A101" s="76">
        <v>45009</v>
      </c>
      <c r="B101" s="31" t="s">
        <v>1608</v>
      </c>
      <c r="C101" s="32">
        <v>131845942</v>
      </c>
      <c r="D101" s="32">
        <v>275</v>
      </c>
      <c r="E101" s="32" t="s">
        <v>332</v>
      </c>
      <c r="F101" s="32">
        <v>1000058395</v>
      </c>
      <c r="G101" s="34" t="s">
        <v>37</v>
      </c>
      <c r="H101" s="38">
        <v>195200</v>
      </c>
      <c r="I101" s="38">
        <v>0</v>
      </c>
      <c r="J101" s="78">
        <f t="shared" si="3"/>
        <v>195200</v>
      </c>
      <c r="K101" s="58"/>
    </row>
    <row r="102" spans="1:11" x14ac:dyDescent="0.25">
      <c r="A102" s="70"/>
      <c r="B102" s="71" t="s">
        <v>1609</v>
      </c>
      <c r="C102" s="72">
        <v>132598814</v>
      </c>
      <c r="D102" s="138">
        <f>[1]PAGOS!H590</f>
        <v>0</v>
      </c>
      <c r="E102" s="139"/>
      <c r="F102" s="139"/>
      <c r="G102" s="140"/>
      <c r="H102" s="73"/>
      <c r="I102" s="73"/>
      <c r="J102" s="74"/>
      <c r="K102" s="75">
        <f>SUM(J103)</f>
        <v>17293.96</v>
      </c>
    </row>
    <row r="103" spans="1:11" x14ac:dyDescent="0.25">
      <c r="A103" s="76">
        <v>44993</v>
      </c>
      <c r="B103" s="31" t="s">
        <v>1609</v>
      </c>
      <c r="C103" s="32">
        <v>132598814</v>
      </c>
      <c r="D103" s="32">
        <v>16</v>
      </c>
      <c r="E103" s="32" t="s">
        <v>363</v>
      </c>
      <c r="F103" s="32" t="s">
        <v>1610</v>
      </c>
      <c r="G103" s="34" t="s">
        <v>1611</v>
      </c>
      <c r="H103" s="38">
        <v>14655.9</v>
      </c>
      <c r="I103" s="38">
        <v>2638.06</v>
      </c>
      <c r="J103" s="78">
        <f t="shared" si="3"/>
        <v>17293.96</v>
      </c>
      <c r="K103" s="58"/>
    </row>
    <row r="104" spans="1:11" x14ac:dyDescent="0.25">
      <c r="A104" s="70"/>
      <c r="B104" s="71" t="s">
        <v>65</v>
      </c>
      <c r="C104" s="72" t="str">
        <f>C106</f>
        <v>130050155</v>
      </c>
      <c r="D104" s="138" t="s">
        <v>8</v>
      </c>
      <c r="E104" s="139"/>
      <c r="F104" s="139"/>
      <c r="G104" s="140"/>
      <c r="H104" s="73"/>
      <c r="I104" s="73"/>
      <c r="J104" s="74"/>
      <c r="K104" s="75">
        <f>SUM(J105:J114)</f>
        <v>1559100</v>
      </c>
    </row>
    <row r="105" spans="1:11" x14ac:dyDescent="0.25">
      <c r="A105" s="14">
        <v>44498</v>
      </c>
      <c r="B105" s="15" t="s">
        <v>65</v>
      </c>
      <c r="C105" s="16" t="s">
        <v>64</v>
      </c>
      <c r="D105" s="16">
        <v>8268</v>
      </c>
      <c r="E105" s="16" t="s">
        <v>193</v>
      </c>
      <c r="F105" s="16">
        <v>1000055200</v>
      </c>
      <c r="G105" s="17" t="s">
        <v>194</v>
      </c>
      <c r="H105" s="18">
        <v>70000</v>
      </c>
      <c r="I105" s="18">
        <v>0</v>
      </c>
      <c r="J105" s="51">
        <f t="shared" ref="J105:J113" si="4">H105+I105-K105</f>
        <v>70000</v>
      </c>
      <c r="K105" s="58"/>
    </row>
    <row r="106" spans="1:11" x14ac:dyDescent="0.25">
      <c r="A106" s="14">
        <v>44501</v>
      </c>
      <c r="B106" s="15" t="s">
        <v>65</v>
      </c>
      <c r="C106" s="16" t="s">
        <v>64</v>
      </c>
      <c r="D106" s="16">
        <v>8282</v>
      </c>
      <c r="E106" s="16" t="s">
        <v>195</v>
      </c>
      <c r="F106" s="16">
        <v>1000055230</v>
      </c>
      <c r="G106" s="17" t="s">
        <v>194</v>
      </c>
      <c r="H106" s="18">
        <v>70000</v>
      </c>
      <c r="I106" s="18">
        <v>0</v>
      </c>
      <c r="J106" s="51">
        <f t="shared" si="4"/>
        <v>70000</v>
      </c>
      <c r="K106" s="58"/>
    </row>
    <row r="107" spans="1:11" x14ac:dyDescent="0.25">
      <c r="A107" s="14">
        <v>44526</v>
      </c>
      <c r="B107" s="15" t="s">
        <v>65</v>
      </c>
      <c r="C107" s="16" t="s">
        <v>64</v>
      </c>
      <c r="D107" s="16">
        <v>8328</v>
      </c>
      <c r="E107" s="16" t="s">
        <v>196</v>
      </c>
      <c r="F107" s="16">
        <v>1000055405</v>
      </c>
      <c r="G107" s="17" t="s">
        <v>194</v>
      </c>
      <c r="H107" s="18">
        <v>87750</v>
      </c>
      <c r="I107" s="18">
        <v>0</v>
      </c>
      <c r="J107" s="51">
        <f t="shared" si="4"/>
        <v>87750</v>
      </c>
      <c r="K107" s="58"/>
    </row>
    <row r="108" spans="1:11" x14ac:dyDescent="0.25">
      <c r="A108" s="14">
        <v>44539</v>
      </c>
      <c r="B108" s="15" t="s">
        <v>65</v>
      </c>
      <c r="C108" s="16" t="s">
        <v>64</v>
      </c>
      <c r="D108" s="16">
        <v>8356</v>
      </c>
      <c r="E108" s="16" t="s">
        <v>197</v>
      </c>
      <c r="F108" s="16">
        <v>1000055547</v>
      </c>
      <c r="G108" s="17" t="s">
        <v>198</v>
      </c>
      <c r="H108" s="18">
        <v>98600</v>
      </c>
      <c r="I108" s="18">
        <v>0</v>
      </c>
      <c r="J108" s="51">
        <f t="shared" si="4"/>
        <v>98600</v>
      </c>
      <c r="K108" s="58"/>
    </row>
    <row r="109" spans="1:11" x14ac:dyDescent="0.25">
      <c r="A109" s="14">
        <v>44652</v>
      </c>
      <c r="B109" s="15" t="s">
        <v>65</v>
      </c>
      <c r="C109" s="16" t="s">
        <v>64</v>
      </c>
      <c r="D109" s="16">
        <v>8575</v>
      </c>
      <c r="E109" s="16" t="s">
        <v>199</v>
      </c>
      <c r="F109" s="16">
        <v>1000056349</v>
      </c>
      <c r="G109" s="17" t="s">
        <v>18</v>
      </c>
      <c r="H109" s="18">
        <v>82500</v>
      </c>
      <c r="I109" s="18">
        <v>0</v>
      </c>
      <c r="J109" s="51">
        <f t="shared" si="4"/>
        <v>82500</v>
      </c>
      <c r="K109" s="58"/>
    </row>
    <row r="110" spans="1:11" x14ac:dyDescent="0.25">
      <c r="A110" s="14">
        <v>44903</v>
      </c>
      <c r="B110" s="15" t="s">
        <v>65</v>
      </c>
      <c r="C110" s="16" t="s">
        <v>64</v>
      </c>
      <c r="D110" s="16">
        <v>8912</v>
      </c>
      <c r="E110" s="16" t="s">
        <v>1095</v>
      </c>
      <c r="F110" s="16">
        <v>1000058042</v>
      </c>
      <c r="G110" s="17" t="s">
        <v>18</v>
      </c>
      <c r="H110" s="18">
        <v>72500</v>
      </c>
      <c r="I110" s="18">
        <v>0</v>
      </c>
      <c r="J110" s="51">
        <f t="shared" si="4"/>
        <v>72500</v>
      </c>
      <c r="K110" s="58"/>
    </row>
    <row r="111" spans="1:11" ht="57.75" x14ac:dyDescent="0.25">
      <c r="A111" s="14">
        <v>44907</v>
      </c>
      <c r="B111" s="15" t="s">
        <v>65</v>
      </c>
      <c r="C111" s="16" t="s">
        <v>64</v>
      </c>
      <c r="D111" s="16">
        <v>8915</v>
      </c>
      <c r="E111" s="16" t="s">
        <v>896</v>
      </c>
      <c r="F111" s="22" t="s">
        <v>1096</v>
      </c>
      <c r="G111" s="17" t="s">
        <v>18</v>
      </c>
      <c r="H111" s="18">
        <v>790000</v>
      </c>
      <c r="I111" s="18">
        <v>0</v>
      </c>
      <c r="J111" s="51">
        <f t="shared" si="4"/>
        <v>790000</v>
      </c>
      <c r="K111" s="58"/>
    </row>
    <row r="112" spans="1:11" ht="57.75" x14ac:dyDescent="0.25">
      <c r="A112" s="14">
        <v>44908</v>
      </c>
      <c r="B112" s="15" t="s">
        <v>65</v>
      </c>
      <c r="C112" s="16" t="s">
        <v>64</v>
      </c>
      <c r="D112" s="16">
        <v>8616</v>
      </c>
      <c r="E112" s="16" t="s">
        <v>1097</v>
      </c>
      <c r="F112" s="22" t="s">
        <v>1098</v>
      </c>
      <c r="G112" s="17" t="s">
        <v>18</v>
      </c>
      <c r="H112" s="18">
        <v>74000</v>
      </c>
      <c r="I112" s="18">
        <v>0</v>
      </c>
      <c r="J112" s="51">
        <f t="shared" si="4"/>
        <v>74000</v>
      </c>
      <c r="K112" s="58"/>
    </row>
    <row r="113" spans="1:11" x14ac:dyDescent="0.25">
      <c r="A113" s="14">
        <v>44949</v>
      </c>
      <c r="B113" s="15" t="s">
        <v>65</v>
      </c>
      <c r="C113" s="16" t="s">
        <v>64</v>
      </c>
      <c r="D113" s="16">
        <v>8932</v>
      </c>
      <c r="E113" s="16" t="s">
        <v>1338</v>
      </c>
      <c r="F113" s="22">
        <v>100005881</v>
      </c>
      <c r="G113" s="17" t="s">
        <v>18</v>
      </c>
      <c r="H113" s="18">
        <v>140000</v>
      </c>
      <c r="I113" s="18">
        <v>0</v>
      </c>
      <c r="J113" s="51">
        <f t="shared" si="4"/>
        <v>140000</v>
      </c>
      <c r="K113" s="58"/>
    </row>
    <row r="114" spans="1:11" x14ac:dyDescent="0.25">
      <c r="A114" s="76">
        <v>44995</v>
      </c>
      <c r="B114" s="31" t="s">
        <v>1612</v>
      </c>
      <c r="C114" s="32">
        <v>130050155</v>
      </c>
      <c r="D114" s="32">
        <v>8968</v>
      </c>
      <c r="E114" s="32" t="s">
        <v>1613</v>
      </c>
      <c r="F114" s="32">
        <v>1000058369</v>
      </c>
      <c r="G114" s="34" t="s">
        <v>1614</v>
      </c>
      <c r="H114" s="38">
        <v>62500</v>
      </c>
      <c r="I114" s="38">
        <v>11250</v>
      </c>
      <c r="J114" s="78">
        <f>SUM(H114+I114)</f>
        <v>73750</v>
      </c>
      <c r="K114" s="58"/>
    </row>
    <row r="115" spans="1:11" x14ac:dyDescent="0.25">
      <c r="A115" s="70"/>
      <c r="B115" s="71" t="str">
        <f>B116</f>
        <v>AUBRIMARC MEDICAL, S.R.L.</v>
      </c>
      <c r="C115" s="72" t="str">
        <f>C116</f>
        <v>131755372</v>
      </c>
      <c r="D115" s="138" t="s">
        <v>8</v>
      </c>
      <c r="E115" s="139"/>
      <c r="F115" s="139"/>
      <c r="G115" s="140"/>
      <c r="H115" s="73"/>
      <c r="I115" s="73"/>
      <c r="J115" s="74"/>
      <c r="K115" s="75">
        <f>SUM(J116:J120)</f>
        <v>283100.88</v>
      </c>
    </row>
    <row r="116" spans="1:11" x14ac:dyDescent="0.25">
      <c r="A116" s="14">
        <v>44321</v>
      </c>
      <c r="B116" s="15" t="s">
        <v>202</v>
      </c>
      <c r="C116" s="16" t="s">
        <v>203</v>
      </c>
      <c r="D116" s="16">
        <v>72</v>
      </c>
      <c r="E116" s="16" t="s">
        <v>204</v>
      </c>
      <c r="F116" s="16" t="s">
        <v>205</v>
      </c>
      <c r="G116" s="17" t="s">
        <v>206</v>
      </c>
      <c r="H116" s="18">
        <v>24360</v>
      </c>
      <c r="I116" s="18">
        <v>4384.8</v>
      </c>
      <c r="J116" s="51">
        <f>H116+I116-K116</f>
        <v>28744.799999999999</v>
      </c>
      <c r="K116" s="58"/>
    </row>
    <row r="117" spans="1:11" x14ac:dyDescent="0.25">
      <c r="A117" s="14">
        <v>44321</v>
      </c>
      <c r="B117" s="15" t="s">
        <v>202</v>
      </c>
      <c r="C117" s="16" t="s">
        <v>203</v>
      </c>
      <c r="D117" s="16">
        <v>73</v>
      </c>
      <c r="E117" s="16" t="s">
        <v>207</v>
      </c>
      <c r="F117" s="16" t="s">
        <v>172</v>
      </c>
      <c r="G117" s="17" t="s">
        <v>206</v>
      </c>
      <c r="H117" s="18">
        <v>24360</v>
      </c>
      <c r="I117" s="18">
        <v>4384.8</v>
      </c>
      <c r="J117" s="51">
        <f>H117+I117-K117</f>
        <v>28744.799999999999</v>
      </c>
      <c r="K117" s="58"/>
    </row>
    <row r="118" spans="1:11" x14ac:dyDescent="0.25">
      <c r="A118" s="14">
        <v>44462</v>
      </c>
      <c r="B118" s="15" t="s">
        <v>202</v>
      </c>
      <c r="C118" s="16" t="s">
        <v>203</v>
      </c>
      <c r="D118" s="16">
        <v>377</v>
      </c>
      <c r="E118" s="16" t="s">
        <v>208</v>
      </c>
      <c r="F118" s="16">
        <v>1000054881</v>
      </c>
      <c r="G118" s="17" t="s">
        <v>192</v>
      </c>
      <c r="H118" s="18">
        <v>111286.5</v>
      </c>
      <c r="I118" s="18">
        <v>20031.57</v>
      </c>
      <c r="J118" s="51">
        <f>H118+I118-K118</f>
        <v>131318.07</v>
      </c>
      <c r="K118" s="58"/>
    </row>
    <row r="119" spans="1:11" x14ac:dyDescent="0.25">
      <c r="A119" s="14">
        <v>44547</v>
      </c>
      <c r="B119" s="15" t="s">
        <v>202</v>
      </c>
      <c r="C119" s="16">
        <v>131755372</v>
      </c>
      <c r="D119" s="16">
        <v>591</v>
      </c>
      <c r="E119" s="16" t="s">
        <v>209</v>
      </c>
      <c r="F119" s="16">
        <v>1000055153</v>
      </c>
      <c r="G119" s="17" t="s">
        <v>192</v>
      </c>
      <c r="H119" s="18">
        <v>26636.5</v>
      </c>
      <c r="I119" s="18">
        <v>4794.57</v>
      </c>
      <c r="J119" s="51">
        <f>H119+I119-K119</f>
        <v>31431.07</v>
      </c>
      <c r="K119" s="58"/>
    </row>
    <row r="120" spans="1:11" x14ac:dyDescent="0.25">
      <c r="A120" s="14">
        <v>44594</v>
      </c>
      <c r="B120" s="15" t="s">
        <v>202</v>
      </c>
      <c r="C120" s="16" t="s">
        <v>203</v>
      </c>
      <c r="D120" s="16">
        <v>651</v>
      </c>
      <c r="E120" s="16" t="s">
        <v>210</v>
      </c>
      <c r="F120" s="16">
        <v>1000055914</v>
      </c>
      <c r="G120" s="17" t="s">
        <v>1099</v>
      </c>
      <c r="H120" s="18">
        <v>53273</v>
      </c>
      <c r="I120" s="18">
        <v>9589.14</v>
      </c>
      <c r="J120" s="51">
        <f>H120+I120-K120</f>
        <v>62862.14</v>
      </c>
      <c r="K120" s="58"/>
    </row>
    <row r="121" spans="1:11" x14ac:dyDescent="0.25">
      <c r="A121" s="70"/>
      <c r="B121" s="71" t="str">
        <f>B122</f>
        <v xml:space="preserve">ARCADIA </v>
      </c>
      <c r="C121" s="72">
        <f>C122</f>
        <v>132078918</v>
      </c>
      <c r="D121" s="138" t="s">
        <v>8</v>
      </c>
      <c r="E121" s="139"/>
      <c r="F121" s="139"/>
      <c r="G121" s="140"/>
      <c r="H121" s="73"/>
      <c r="I121" s="73"/>
      <c r="J121" s="74"/>
      <c r="K121" s="75">
        <f>SUM(J122:J123)</f>
        <v>546222</v>
      </c>
    </row>
    <row r="122" spans="1:11" ht="57.75" x14ac:dyDescent="0.25">
      <c r="A122" s="14">
        <v>44882</v>
      </c>
      <c r="B122" s="15" t="s">
        <v>201</v>
      </c>
      <c r="C122" s="16">
        <v>132078918</v>
      </c>
      <c r="D122" s="16">
        <v>12</v>
      </c>
      <c r="E122" s="16" t="s">
        <v>361</v>
      </c>
      <c r="F122" s="22" t="s">
        <v>996</v>
      </c>
      <c r="G122" s="17" t="s">
        <v>997</v>
      </c>
      <c r="H122" s="18">
        <v>147929</v>
      </c>
      <c r="I122" s="18">
        <v>26627.22</v>
      </c>
      <c r="J122" s="51">
        <f>H122+I122-K122</f>
        <v>174556.22</v>
      </c>
      <c r="K122" s="58"/>
    </row>
    <row r="123" spans="1:11" ht="57.75" x14ac:dyDescent="0.25">
      <c r="A123" s="43">
        <v>44946</v>
      </c>
      <c r="B123" s="15" t="s">
        <v>201</v>
      </c>
      <c r="C123" s="16">
        <v>132078918</v>
      </c>
      <c r="D123" s="16">
        <v>17</v>
      </c>
      <c r="E123" s="16" t="s">
        <v>365</v>
      </c>
      <c r="F123" s="22" t="s">
        <v>996</v>
      </c>
      <c r="G123" s="17" t="s">
        <v>997</v>
      </c>
      <c r="H123" s="44">
        <v>314971</v>
      </c>
      <c r="I123" s="44">
        <v>56694.78</v>
      </c>
      <c r="J123" s="51">
        <f>H123+I123-K123</f>
        <v>371665.78</v>
      </c>
      <c r="K123" s="58"/>
    </row>
    <row r="124" spans="1:11" x14ac:dyDescent="0.25">
      <c r="A124" s="70"/>
      <c r="B124" s="71" t="s">
        <v>1100</v>
      </c>
      <c r="C124" s="72">
        <v>101464550</v>
      </c>
      <c r="D124" s="138" t="s">
        <v>172</v>
      </c>
      <c r="E124" s="139"/>
      <c r="F124" s="139"/>
      <c r="G124" s="140"/>
      <c r="H124" s="73"/>
      <c r="I124" s="73"/>
      <c r="J124" s="74"/>
      <c r="K124" s="75">
        <f>SUM(J125)</f>
        <v>1180</v>
      </c>
    </row>
    <row r="125" spans="1:11" x14ac:dyDescent="0.25">
      <c r="A125" s="14">
        <v>44897</v>
      </c>
      <c r="B125" s="15" t="s">
        <v>1100</v>
      </c>
      <c r="C125" s="16">
        <v>101464550</v>
      </c>
      <c r="D125" s="16">
        <v>6922</v>
      </c>
      <c r="E125" s="16" t="s">
        <v>531</v>
      </c>
      <c r="F125" s="22" t="s">
        <v>172</v>
      </c>
      <c r="G125" s="17" t="s">
        <v>1101</v>
      </c>
      <c r="H125" s="18">
        <v>1000</v>
      </c>
      <c r="I125" s="18">
        <v>180</v>
      </c>
      <c r="J125" s="51">
        <f>H125+I125-K125</f>
        <v>1180</v>
      </c>
      <c r="K125" s="58"/>
    </row>
    <row r="126" spans="1:11" x14ac:dyDescent="0.25">
      <c r="A126" s="70"/>
      <c r="B126" s="71" t="s">
        <v>1339</v>
      </c>
      <c r="C126" s="72">
        <v>131515711</v>
      </c>
      <c r="D126" s="138" t="s">
        <v>1340</v>
      </c>
      <c r="E126" s="139"/>
      <c r="F126" s="139"/>
      <c r="G126" s="140"/>
      <c r="H126" s="73"/>
      <c r="I126" s="73"/>
      <c r="J126" s="74"/>
      <c r="K126" s="75">
        <f>SUM(J127:J132)</f>
        <v>1512302.1400000001</v>
      </c>
    </row>
    <row r="127" spans="1:11" ht="57.75" x14ac:dyDescent="0.25">
      <c r="A127" s="14">
        <v>44942</v>
      </c>
      <c r="B127" s="15" t="s">
        <v>1339</v>
      </c>
      <c r="C127" s="16">
        <v>131515711</v>
      </c>
      <c r="D127" s="16">
        <v>154</v>
      </c>
      <c r="E127" s="16" t="s">
        <v>181</v>
      </c>
      <c r="F127" s="22" t="s">
        <v>1341</v>
      </c>
      <c r="G127" s="17" t="s">
        <v>18</v>
      </c>
      <c r="H127" s="18">
        <v>875000</v>
      </c>
      <c r="I127" s="18">
        <v>180</v>
      </c>
      <c r="J127" s="51">
        <f t="shared" ref="J127:J132" si="5">H127+I127-K127</f>
        <v>875180</v>
      </c>
      <c r="K127" s="58"/>
    </row>
    <row r="128" spans="1:11" x14ac:dyDescent="0.25">
      <c r="A128" s="14">
        <v>44936</v>
      </c>
      <c r="B128" s="15" t="s">
        <v>1339</v>
      </c>
      <c r="C128" s="16">
        <v>131515711</v>
      </c>
      <c r="D128" s="16">
        <v>152</v>
      </c>
      <c r="E128" s="16" t="s">
        <v>180</v>
      </c>
      <c r="F128" s="22">
        <v>1000058158</v>
      </c>
      <c r="G128" s="17" t="s">
        <v>18</v>
      </c>
      <c r="H128" s="18">
        <v>88256</v>
      </c>
      <c r="I128" s="18">
        <v>0</v>
      </c>
      <c r="J128" s="51">
        <f t="shared" si="5"/>
        <v>88256</v>
      </c>
      <c r="K128" s="58"/>
    </row>
    <row r="129" spans="1:11" ht="57.75" x14ac:dyDescent="0.25">
      <c r="A129" s="14">
        <v>44946</v>
      </c>
      <c r="B129" s="15" t="s">
        <v>1339</v>
      </c>
      <c r="C129" s="16">
        <v>131515711</v>
      </c>
      <c r="D129" s="16">
        <v>155</v>
      </c>
      <c r="E129" s="16" t="s">
        <v>182</v>
      </c>
      <c r="F129" s="22" t="s">
        <v>1341</v>
      </c>
      <c r="G129" s="17" t="s">
        <v>18</v>
      </c>
      <c r="H129" s="18">
        <v>225000</v>
      </c>
      <c r="I129" s="18">
        <v>0</v>
      </c>
      <c r="J129" s="51">
        <f t="shared" si="5"/>
        <v>225000</v>
      </c>
      <c r="K129" s="58"/>
    </row>
    <row r="130" spans="1:11" x14ac:dyDescent="0.25">
      <c r="A130" s="14">
        <v>44936</v>
      </c>
      <c r="B130" s="15" t="s">
        <v>1339</v>
      </c>
      <c r="C130" s="16">
        <v>131515711</v>
      </c>
      <c r="D130" s="16">
        <v>153</v>
      </c>
      <c r="E130" s="16" t="s">
        <v>178</v>
      </c>
      <c r="F130" s="22">
        <v>1000058151</v>
      </c>
      <c r="G130" s="17" t="s">
        <v>18</v>
      </c>
      <c r="H130" s="18">
        <v>134460</v>
      </c>
      <c r="I130" s="18">
        <v>0</v>
      </c>
      <c r="J130" s="51">
        <f t="shared" si="5"/>
        <v>134460</v>
      </c>
      <c r="K130" s="58"/>
    </row>
    <row r="131" spans="1:11" x14ac:dyDescent="0.25">
      <c r="A131" s="14">
        <v>44950</v>
      </c>
      <c r="B131" s="15" t="s">
        <v>1339</v>
      </c>
      <c r="C131" s="16">
        <v>131515711</v>
      </c>
      <c r="D131" s="16">
        <v>157</v>
      </c>
      <c r="E131" s="16" t="s">
        <v>184</v>
      </c>
      <c r="F131" s="22">
        <v>1000058186</v>
      </c>
      <c r="G131" s="17" t="s">
        <v>1342</v>
      </c>
      <c r="H131" s="18">
        <v>87868.26</v>
      </c>
      <c r="I131" s="18">
        <v>0</v>
      </c>
      <c r="J131" s="51">
        <f t="shared" si="5"/>
        <v>87868.26</v>
      </c>
      <c r="K131" s="58"/>
    </row>
    <row r="132" spans="1:11" x14ac:dyDescent="0.25">
      <c r="A132" s="14">
        <v>44950</v>
      </c>
      <c r="B132" s="15" t="s">
        <v>1339</v>
      </c>
      <c r="C132" s="16">
        <v>131515711</v>
      </c>
      <c r="D132" s="16">
        <v>156</v>
      </c>
      <c r="E132" s="16" t="s">
        <v>183</v>
      </c>
      <c r="F132" s="22">
        <v>1000058185</v>
      </c>
      <c r="G132" s="17" t="s">
        <v>1343</v>
      </c>
      <c r="H132" s="18">
        <v>101537.88</v>
      </c>
      <c r="I132" s="18">
        <v>0</v>
      </c>
      <c r="J132" s="51">
        <f t="shared" si="5"/>
        <v>101537.88</v>
      </c>
      <c r="K132" s="58"/>
    </row>
    <row r="133" spans="1:11" x14ac:dyDescent="0.25">
      <c r="A133" s="70"/>
      <c r="B133" s="71" t="s">
        <v>212</v>
      </c>
      <c r="C133" s="72" t="s">
        <v>213</v>
      </c>
      <c r="D133" s="138" t="s">
        <v>211</v>
      </c>
      <c r="E133" s="139"/>
      <c r="F133" s="139"/>
      <c r="G133" s="140"/>
      <c r="H133" s="73"/>
      <c r="I133" s="73"/>
      <c r="J133" s="74"/>
      <c r="K133" s="75">
        <f>SUM(J134:J146)</f>
        <v>858745.5199999999</v>
      </c>
    </row>
    <row r="134" spans="1:11" x14ac:dyDescent="0.25">
      <c r="A134" s="14">
        <v>44664</v>
      </c>
      <c r="B134" s="15" t="s">
        <v>212</v>
      </c>
      <c r="C134" s="16" t="s">
        <v>213</v>
      </c>
      <c r="D134" s="16">
        <v>14</v>
      </c>
      <c r="E134" s="16" t="s">
        <v>214</v>
      </c>
      <c r="F134" s="16">
        <v>1000056425</v>
      </c>
      <c r="G134" s="17" t="s">
        <v>18</v>
      </c>
      <c r="H134" s="18">
        <v>41332</v>
      </c>
      <c r="I134" s="18">
        <v>0</v>
      </c>
      <c r="J134" s="51">
        <f t="shared" ref="J134:J146" si="6">H134+I134-K134</f>
        <v>41332</v>
      </c>
      <c r="K134" s="58"/>
    </row>
    <row r="135" spans="1:11" x14ac:dyDescent="0.25">
      <c r="A135" s="14">
        <v>44700</v>
      </c>
      <c r="B135" s="15" t="s">
        <v>212</v>
      </c>
      <c r="C135" s="16" t="s">
        <v>213</v>
      </c>
      <c r="D135" s="16">
        <v>10</v>
      </c>
      <c r="E135" s="16" t="s">
        <v>215</v>
      </c>
      <c r="F135" s="16">
        <v>1000056426</v>
      </c>
      <c r="G135" s="17" t="s">
        <v>18</v>
      </c>
      <c r="H135" s="18">
        <v>135697.5</v>
      </c>
      <c r="I135" s="18">
        <v>0</v>
      </c>
      <c r="J135" s="51">
        <f t="shared" si="6"/>
        <v>135697.5</v>
      </c>
      <c r="K135" s="58"/>
    </row>
    <row r="136" spans="1:11" x14ac:dyDescent="0.25">
      <c r="A136" s="14">
        <v>44700</v>
      </c>
      <c r="B136" s="15" t="s">
        <v>212</v>
      </c>
      <c r="C136" s="16" t="s">
        <v>213</v>
      </c>
      <c r="D136" s="16">
        <v>19</v>
      </c>
      <c r="E136" s="16" t="s">
        <v>216</v>
      </c>
      <c r="F136" s="16">
        <v>1000056429</v>
      </c>
      <c r="G136" s="17" t="s">
        <v>18</v>
      </c>
      <c r="H136" s="18">
        <v>41245.599999999999</v>
      </c>
      <c r="I136" s="18">
        <v>7424.21</v>
      </c>
      <c r="J136" s="51">
        <f t="shared" si="6"/>
        <v>48669.81</v>
      </c>
      <c r="K136" s="58"/>
    </row>
    <row r="137" spans="1:11" x14ac:dyDescent="0.25">
      <c r="A137" s="14">
        <v>44692</v>
      </c>
      <c r="B137" s="15" t="s">
        <v>212</v>
      </c>
      <c r="C137" s="16" t="s">
        <v>213</v>
      </c>
      <c r="D137" s="16">
        <v>32</v>
      </c>
      <c r="E137" s="16" t="s">
        <v>217</v>
      </c>
      <c r="F137" s="16">
        <v>1000056628</v>
      </c>
      <c r="G137" s="17" t="s">
        <v>18</v>
      </c>
      <c r="H137" s="18">
        <v>114000</v>
      </c>
      <c r="I137" s="18">
        <v>0</v>
      </c>
      <c r="J137" s="51">
        <f t="shared" si="6"/>
        <v>114000</v>
      </c>
      <c r="K137" s="58"/>
    </row>
    <row r="138" spans="1:11" x14ac:dyDescent="0.25">
      <c r="A138" s="14">
        <v>44697</v>
      </c>
      <c r="B138" s="15" t="s">
        <v>212</v>
      </c>
      <c r="C138" s="16" t="s">
        <v>213</v>
      </c>
      <c r="D138" s="16">
        <v>12</v>
      </c>
      <c r="E138" s="16" t="s">
        <v>218</v>
      </c>
      <c r="F138" s="16">
        <v>1000056648</v>
      </c>
      <c r="G138" s="17" t="s">
        <v>18</v>
      </c>
      <c r="H138" s="18">
        <v>7989.38</v>
      </c>
      <c r="I138" s="18">
        <v>0</v>
      </c>
      <c r="J138" s="51">
        <f t="shared" si="6"/>
        <v>7989.38</v>
      </c>
      <c r="K138" s="58"/>
    </row>
    <row r="139" spans="1:11" x14ac:dyDescent="0.25">
      <c r="A139" s="14">
        <v>44705</v>
      </c>
      <c r="B139" s="15" t="s">
        <v>212</v>
      </c>
      <c r="C139" s="16" t="s">
        <v>213</v>
      </c>
      <c r="D139" s="16">
        <v>15</v>
      </c>
      <c r="E139" s="16" t="s">
        <v>219</v>
      </c>
      <c r="F139" s="16">
        <v>1000056695</v>
      </c>
      <c r="G139" s="17" t="s">
        <v>18</v>
      </c>
      <c r="H139" s="18">
        <v>32425</v>
      </c>
      <c r="I139" s="18">
        <v>0</v>
      </c>
      <c r="J139" s="51">
        <f t="shared" si="6"/>
        <v>32425</v>
      </c>
      <c r="K139" s="58"/>
    </row>
    <row r="140" spans="1:11" x14ac:dyDescent="0.25">
      <c r="A140" s="14">
        <v>44712</v>
      </c>
      <c r="B140" s="15" t="s">
        <v>212</v>
      </c>
      <c r="C140" s="16" t="s">
        <v>213</v>
      </c>
      <c r="D140" s="16">
        <v>19</v>
      </c>
      <c r="E140" s="16" t="s">
        <v>220</v>
      </c>
      <c r="F140" s="16">
        <v>1000056698</v>
      </c>
      <c r="G140" s="17" t="s">
        <v>8</v>
      </c>
      <c r="H140" s="18">
        <v>1798.5</v>
      </c>
      <c r="I140" s="18">
        <v>323.73</v>
      </c>
      <c r="J140" s="51">
        <f t="shared" si="6"/>
        <v>2122.23</v>
      </c>
      <c r="K140" s="58"/>
    </row>
    <row r="141" spans="1:11" x14ac:dyDescent="0.25">
      <c r="A141" s="14">
        <v>44685</v>
      </c>
      <c r="B141" s="15" t="s">
        <v>212</v>
      </c>
      <c r="C141" s="16" t="s">
        <v>213</v>
      </c>
      <c r="D141" s="16">
        <v>111</v>
      </c>
      <c r="E141" s="16" t="s">
        <v>221</v>
      </c>
      <c r="F141" s="16" t="s">
        <v>1344</v>
      </c>
      <c r="G141" s="17" t="s">
        <v>18</v>
      </c>
      <c r="H141" s="18">
        <v>129080</v>
      </c>
      <c r="I141" s="18">
        <v>0</v>
      </c>
      <c r="J141" s="51">
        <f t="shared" si="6"/>
        <v>129080</v>
      </c>
      <c r="K141" s="58"/>
    </row>
    <row r="142" spans="1:11" x14ac:dyDescent="0.25">
      <c r="A142" s="14">
        <v>44736</v>
      </c>
      <c r="B142" s="15" t="s">
        <v>212</v>
      </c>
      <c r="C142" s="16" t="s">
        <v>213</v>
      </c>
      <c r="D142" s="16">
        <v>20</v>
      </c>
      <c r="E142" s="16" t="s">
        <v>222</v>
      </c>
      <c r="F142" s="16">
        <v>1000056963</v>
      </c>
      <c r="G142" s="17" t="s">
        <v>18</v>
      </c>
      <c r="H142" s="18">
        <v>48000</v>
      </c>
      <c r="I142" s="18">
        <v>0</v>
      </c>
      <c r="J142" s="51">
        <f t="shared" si="6"/>
        <v>48000</v>
      </c>
      <c r="K142" s="58"/>
    </row>
    <row r="143" spans="1:11" x14ac:dyDescent="0.25">
      <c r="A143" s="14">
        <v>44827</v>
      </c>
      <c r="B143" s="15" t="s">
        <v>212</v>
      </c>
      <c r="C143" s="16" t="s">
        <v>213</v>
      </c>
      <c r="D143" s="16">
        <v>115</v>
      </c>
      <c r="E143" s="16" t="s">
        <v>223</v>
      </c>
      <c r="F143" s="16">
        <v>1000057571</v>
      </c>
      <c r="G143" s="17" t="s">
        <v>18</v>
      </c>
      <c r="H143" s="18">
        <v>20856</v>
      </c>
      <c r="I143" s="18"/>
      <c r="J143" s="51">
        <f t="shared" si="6"/>
        <v>20856</v>
      </c>
      <c r="K143" s="58"/>
    </row>
    <row r="144" spans="1:11" x14ac:dyDescent="0.25">
      <c r="A144" s="14">
        <v>44827</v>
      </c>
      <c r="B144" s="15" t="s">
        <v>212</v>
      </c>
      <c r="C144" s="16" t="s">
        <v>213</v>
      </c>
      <c r="D144" s="16">
        <v>117</v>
      </c>
      <c r="E144" s="16" t="s">
        <v>224</v>
      </c>
      <c r="F144" s="16">
        <v>1000057592</v>
      </c>
      <c r="G144" s="17" t="s">
        <v>18</v>
      </c>
      <c r="H144" s="18">
        <v>31800</v>
      </c>
      <c r="I144" s="18"/>
      <c r="J144" s="51">
        <f t="shared" si="6"/>
        <v>31800</v>
      </c>
      <c r="K144" s="58"/>
    </row>
    <row r="145" spans="1:11" x14ac:dyDescent="0.25">
      <c r="A145" s="14">
        <v>44854</v>
      </c>
      <c r="B145" s="15" t="s">
        <v>212</v>
      </c>
      <c r="C145" s="16" t="s">
        <v>213</v>
      </c>
      <c r="D145" s="16">
        <v>126</v>
      </c>
      <c r="E145" s="16" t="s">
        <v>998</v>
      </c>
      <c r="F145" s="16">
        <v>1000057721</v>
      </c>
      <c r="G145" s="17" t="s">
        <v>18</v>
      </c>
      <c r="H145" s="18">
        <v>90990</v>
      </c>
      <c r="I145" s="18">
        <v>0</v>
      </c>
      <c r="J145" s="51">
        <f t="shared" si="6"/>
        <v>90990</v>
      </c>
      <c r="K145" s="58"/>
    </row>
    <row r="146" spans="1:11" x14ac:dyDescent="0.25">
      <c r="A146" s="14">
        <v>44662</v>
      </c>
      <c r="B146" s="15" t="s">
        <v>212</v>
      </c>
      <c r="C146" s="16" t="s">
        <v>213</v>
      </c>
      <c r="D146" s="16">
        <v>21</v>
      </c>
      <c r="E146" s="16" t="s">
        <v>999</v>
      </c>
      <c r="F146" s="16">
        <v>1000056428</v>
      </c>
      <c r="G146" s="17" t="s">
        <v>8</v>
      </c>
      <c r="H146" s="18">
        <v>132020</v>
      </c>
      <c r="I146" s="18">
        <v>23763.599999999999</v>
      </c>
      <c r="J146" s="51">
        <f t="shared" si="6"/>
        <v>155783.6</v>
      </c>
      <c r="K146" s="58"/>
    </row>
    <row r="147" spans="1:11" x14ac:dyDescent="0.25">
      <c r="A147" s="70"/>
      <c r="B147" s="71" t="s">
        <v>59</v>
      </c>
      <c r="C147" s="72" t="s">
        <v>67</v>
      </c>
      <c r="D147" s="138" t="s">
        <v>225</v>
      </c>
      <c r="E147" s="139"/>
      <c r="F147" s="139"/>
      <c r="G147" s="140"/>
      <c r="H147" s="73"/>
      <c r="I147" s="73"/>
      <c r="J147" s="74"/>
      <c r="K147" s="75">
        <f>SUM(J148:J214)</f>
        <v>6418504.4000000004</v>
      </c>
    </row>
    <row r="148" spans="1:11" x14ac:dyDescent="0.25">
      <c r="A148" s="14">
        <v>44664</v>
      </c>
      <c r="B148" s="15" t="s">
        <v>59</v>
      </c>
      <c r="C148" s="16" t="s">
        <v>67</v>
      </c>
      <c r="D148" s="16">
        <v>92</v>
      </c>
      <c r="E148" s="16" t="s">
        <v>230</v>
      </c>
      <c r="F148" s="16">
        <v>1000056454</v>
      </c>
      <c r="G148" s="17" t="s">
        <v>8</v>
      </c>
      <c r="H148" s="18">
        <v>38987</v>
      </c>
      <c r="I148" s="18">
        <v>0</v>
      </c>
      <c r="J148" s="51">
        <f t="shared" ref="J148:J211" si="7">H148+I148-K148</f>
        <v>38987</v>
      </c>
      <c r="K148" s="58"/>
    </row>
    <row r="149" spans="1:11" x14ac:dyDescent="0.25">
      <c r="A149" s="14">
        <v>44704</v>
      </c>
      <c r="B149" s="15" t="s">
        <v>59</v>
      </c>
      <c r="C149" s="16" t="s">
        <v>67</v>
      </c>
      <c r="D149" s="16">
        <v>95</v>
      </c>
      <c r="E149" s="16" t="s">
        <v>232</v>
      </c>
      <c r="F149" s="16">
        <v>1000056706</v>
      </c>
      <c r="G149" s="17" t="s">
        <v>18</v>
      </c>
      <c r="H149" s="18">
        <v>135100</v>
      </c>
      <c r="I149" s="18">
        <v>0</v>
      </c>
      <c r="J149" s="51">
        <f t="shared" si="7"/>
        <v>135100</v>
      </c>
      <c r="K149" s="58"/>
    </row>
    <row r="150" spans="1:11" x14ac:dyDescent="0.25">
      <c r="A150" s="14">
        <v>44714</v>
      </c>
      <c r="B150" s="15" t="s">
        <v>59</v>
      </c>
      <c r="C150" s="16" t="s">
        <v>67</v>
      </c>
      <c r="D150" s="16">
        <v>98</v>
      </c>
      <c r="E150" s="16" t="s">
        <v>234</v>
      </c>
      <c r="F150" s="16">
        <v>1000056797</v>
      </c>
      <c r="G150" s="17" t="s">
        <v>42</v>
      </c>
      <c r="H150" s="18">
        <v>122340</v>
      </c>
      <c r="I150" s="18">
        <v>22021.200000000001</v>
      </c>
      <c r="J150" s="51">
        <f t="shared" si="7"/>
        <v>144361.20000000001</v>
      </c>
      <c r="K150" s="58"/>
    </row>
    <row r="151" spans="1:11" x14ac:dyDescent="0.25">
      <c r="A151" s="14">
        <v>44714</v>
      </c>
      <c r="B151" s="15" t="s">
        <v>59</v>
      </c>
      <c r="C151" s="16" t="s">
        <v>67</v>
      </c>
      <c r="D151" s="16">
        <v>97</v>
      </c>
      <c r="E151" s="16" t="s">
        <v>235</v>
      </c>
      <c r="F151" s="16">
        <v>1000056812</v>
      </c>
      <c r="G151" s="17" t="s">
        <v>18</v>
      </c>
      <c r="H151" s="18">
        <v>108700</v>
      </c>
      <c r="I151" s="18">
        <v>0</v>
      </c>
      <c r="J151" s="51">
        <f t="shared" si="7"/>
        <v>108700</v>
      </c>
      <c r="K151" s="58"/>
    </row>
    <row r="152" spans="1:11" x14ac:dyDescent="0.25">
      <c r="A152" s="14">
        <v>44727</v>
      </c>
      <c r="B152" s="15" t="s">
        <v>59</v>
      </c>
      <c r="C152" s="16" t="s">
        <v>67</v>
      </c>
      <c r="D152" s="16">
        <v>99</v>
      </c>
      <c r="E152" s="16" t="s">
        <v>236</v>
      </c>
      <c r="F152" s="16">
        <v>1000056898</v>
      </c>
      <c r="G152" s="17" t="s">
        <v>42</v>
      </c>
      <c r="H152" s="18">
        <v>119700</v>
      </c>
      <c r="I152" s="18">
        <v>21546</v>
      </c>
      <c r="J152" s="51">
        <f t="shared" si="7"/>
        <v>141246</v>
      </c>
      <c r="K152" s="58"/>
    </row>
    <row r="153" spans="1:11" x14ac:dyDescent="0.25">
      <c r="A153" s="14">
        <v>44727</v>
      </c>
      <c r="B153" s="15" t="s">
        <v>59</v>
      </c>
      <c r="C153" s="16" t="s">
        <v>67</v>
      </c>
      <c r="D153" s="16">
        <v>100</v>
      </c>
      <c r="E153" s="16" t="s">
        <v>237</v>
      </c>
      <c r="F153" s="16">
        <v>1000056912</v>
      </c>
      <c r="G153" s="17" t="s">
        <v>18</v>
      </c>
      <c r="H153" s="18">
        <v>39500</v>
      </c>
      <c r="I153" s="18">
        <v>0</v>
      </c>
      <c r="J153" s="51">
        <f t="shared" si="7"/>
        <v>39500</v>
      </c>
      <c r="K153" s="58"/>
    </row>
    <row r="154" spans="1:11" x14ac:dyDescent="0.25">
      <c r="A154" s="14">
        <v>44727</v>
      </c>
      <c r="B154" s="15" t="s">
        <v>59</v>
      </c>
      <c r="C154" s="16" t="s">
        <v>67</v>
      </c>
      <c r="D154" s="16">
        <v>101</v>
      </c>
      <c r="E154" s="16" t="s">
        <v>238</v>
      </c>
      <c r="F154" s="16">
        <v>1000056948</v>
      </c>
      <c r="G154" s="17" t="s">
        <v>18</v>
      </c>
      <c r="H154" s="18">
        <v>63200</v>
      </c>
      <c r="I154" s="18">
        <v>0</v>
      </c>
      <c r="J154" s="51">
        <f t="shared" si="7"/>
        <v>63200</v>
      </c>
      <c r="K154" s="58"/>
    </row>
    <row r="155" spans="1:11" x14ac:dyDescent="0.25">
      <c r="A155" s="14">
        <v>44749</v>
      </c>
      <c r="B155" s="15" t="s">
        <v>59</v>
      </c>
      <c r="C155" s="16" t="s">
        <v>67</v>
      </c>
      <c r="D155" s="16">
        <v>102</v>
      </c>
      <c r="E155" s="16" t="s">
        <v>239</v>
      </c>
      <c r="F155" s="16">
        <v>1000057036</v>
      </c>
      <c r="G155" s="17" t="s">
        <v>18</v>
      </c>
      <c r="H155" s="18">
        <v>109100</v>
      </c>
      <c r="I155" s="18">
        <v>0</v>
      </c>
      <c r="J155" s="51">
        <f t="shared" si="7"/>
        <v>109100</v>
      </c>
      <c r="K155" s="58"/>
    </row>
    <row r="156" spans="1:11" x14ac:dyDescent="0.25">
      <c r="A156" s="14">
        <v>44762</v>
      </c>
      <c r="B156" s="15" t="s">
        <v>59</v>
      </c>
      <c r="C156" s="16" t="s">
        <v>67</v>
      </c>
      <c r="D156" s="16">
        <v>103</v>
      </c>
      <c r="E156" s="16" t="s">
        <v>240</v>
      </c>
      <c r="F156" s="16">
        <v>1000057113</v>
      </c>
      <c r="G156" s="17" t="s">
        <v>18</v>
      </c>
      <c r="H156" s="18">
        <v>79460</v>
      </c>
      <c r="I156" s="18">
        <v>0</v>
      </c>
      <c r="J156" s="51">
        <f t="shared" si="7"/>
        <v>79460</v>
      </c>
      <c r="K156" s="58"/>
    </row>
    <row r="157" spans="1:11" x14ac:dyDescent="0.25">
      <c r="A157" s="14">
        <v>44762</v>
      </c>
      <c r="B157" s="15" t="s">
        <v>59</v>
      </c>
      <c r="C157" s="16">
        <v>131999123</v>
      </c>
      <c r="D157" s="16">
        <v>104</v>
      </c>
      <c r="E157" s="16" t="s">
        <v>241</v>
      </c>
      <c r="F157" s="16">
        <v>1000057114</v>
      </c>
      <c r="G157" s="17" t="s">
        <v>18</v>
      </c>
      <c r="H157" s="18">
        <v>79800</v>
      </c>
      <c r="I157" s="18">
        <v>14364</v>
      </c>
      <c r="J157" s="51">
        <f t="shared" si="7"/>
        <v>94164</v>
      </c>
      <c r="K157" s="58"/>
    </row>
    <row r="158" spans="1:11" x14ac:dyDescent="0.25">
      <c r="A158" s="14">
        <v>44764</v>
      </c>
      <c r="B158" s="15" t="s">
        <v>59</v>
      </c>
      <c r="C158" s="16" t="s">
        <v>67</v>
      </c>
      <c r="D158" s="16">
        <v>105</v>
      </c>
      <c r="E158" s="16" t="s">
        <v>242</v>
      </c>
      <c r="F158" s="16">
        <v>1000057150</v>
      </c>
      <c r="G158" s="17" t="s">
        <v>18</v>
      </c>
      <c r="H158" s="18">
        <v>73500</v>
      </c>
      <c r="I158" s="18">
        <v>0</v>
      </c>
      <c r="J158" s="51">
        <f t="shared" si="7"/>
        <v>73500</v>
      </c>
      <c r="K158" s="58"/>
    </row>
    <row r="159" spans="1:11" x14ac:dyDescent="0.25">
      <c r="A159" s="14">
        <v>44774</v>
      </c>
      <c r="B159" s="15" t="s">
        <v>59</v>
      </c>
      <c r="C159" s="16" t="s">
        <v>67</v>
      </c>
      <c r="D159" s="16">
        <v>106</v>
      </c>
      <c r="E159" s="16" t="s">
        <v>243</v>
      </c>
      <c r="F159" s="16">
        <v>1000057190</v>
      </c>
      <c r="G159" s="17" t="s">
        <v>18</v>
      </c>
      <c r="H159" s="18">
        <v>78000</v>
      </c>
      <c r="I159" s="18">
        <v>0</v>
      </c>
      <c r="J159" s="51">
        <f t="shared" si="7"/>
        <v>78000</v>
      </c>
      <c r="K159" s="58"/>
    </row>
    <row r="160" spans="1:11" x14ac:dyDescent="0.25">
      <c r="A160" s="14">
        <v>44778</v>
      </c>
      <c r="B160" s="15" t="s">
        <v>59</v>
      </c>
      <c r="C160" s="16" t="s">
        <v>67</v>
      </c>
      <c r="D160" s="16">
        <v>107</v>
      </c>
      <c r="E160" s="16" t="s">
        <v>244</v>
      </c>
      <c r="F160" s="16">
        <v>1000057232</v>
      </c>
      <c r="G160" s="17" t="s">
        <v>18</v>
      </c>
      <c r="H160" s="18">
        <v>117000</v>
      </c>
      <c r="I160" s="18">
        <v>0</v>
      </c>
      <c r="J160" s="51">
        <f t="shared" si="7"/>
        <v>117000</v>
      </c>
      <c r="K160" s="58"/>
    </row>
    <row r="161" spans="1:11" x14ac:dyDescent="0.25">
      <c r="A161" s="14">
        <v>44778</v>
      </c>
      <c r="B161" s="15" t="s">
        <v>59</v>
      </c>
      <c r="C161" s="16" t="s">
        <v>67</v>
      </c>
      <c r="D161" s="16">
        <v>108</v>
      </c>
      <c r="E161" s="16" t="s">
        <v>245</v>
      </c>
      <c r="F161" s="16">
        <v>1000057255</v>
      </c>
      <c r="G161" s="17" t="s">
        <v>8</v>
      </c>
      <c r="H161" s="18">
        <v>116760</v>
      </c>
      <c r="I161" s="18">
        <v>11124</v>
      </c>
      <c r="J161" s="51">
        <f t="shared" si="7"/>
        <v>127884</v>
      </c>
      <c r="K161" s="58"/>
    </row>
    <row r="162" spans="1:11" x14ac:dyDescent="0.25">
      <c r="A162" s="14">
        <v>44784</v>
      </c>
      <c r="B162" s="15" t="s">
        <v>59</v>
      </c>
      <c r="C162" s="16" t="s">
        <v>67</v>
      </c>
      <c r="D162" s="16">
        <v>109</v>
      </c>
      <c r="E162" s="16" t="s">
        <v>246</v>
      </c>
      <c r="F162" s="16">
        <v>1000057282</v>
      </c>
      <c r="G162" s="17" t="s">
        <v>18</v>
      </c>
      <c r="H162" s="18">
        <v>17000</v>
      </c>
      <c r="I162" s="18">
        <v>0</v>
      </c>
      <c r="J162" s="51">
        <f t="shared" si="7"/>
        <v>17000</v>
      </c>
      <c r="K162" s="58"/>
    </row>
    <row r="163" spans="1:11" x14ac:dyDescent="0.25">
      <c r="A163" s="14">
        <v>44796</v>
      </c>
      <c r="B163" s="15" t="s">
        <v>59</v>
      </c>
      <c r="C163" s="16" t="s">
        <v>67</v>
      </c>
      <c r="D163" s="16">
        <v>110</v>
      </c>
      <c r="E163" s="16" t="s">
        <v>247</v>
      </c>
      <c r="F163" s="16">
        <v>1000057315</v>
      </c>
      <c r="G163" s="17" t="s">
        <v>18</v>
      </c>
      <c r="H163" s="18">
        <v>30400</v>
      </c>
      <c r="I163" s="18">
        <v>0</v>
      </c>
      <c r="J163" s="51">
        <f t="shared" si="7"/>
        <v>30400</v>
      </c>
      <c r="K163" s="58"/>
    </row>
    <row r="164" spans="1:11" x14ac:dyDescent="0.25">
      <c r="A164" s="14">
        <v>44802</v>
      </c>
      <c r="B164" s="15" t="s">
        <v>59</v>
      </c>
      <c r="C164" s="16" t="s">
        <v>67</v>
      </c>
      <c r="D164" s="16">
        <v>111</v>
      </c>
      <c r="E164" s="16" t="s">
        <v>248</v>
      </c>
      <c r="F164" s="16">
        <v>1000057374</v>
      </c>
      <c r="G164" s="17" t="s">
        <v>18</v>
      </c>
      <c r="H164" s="18">
        <v>120000</v>
      </c>
      <c r="I164" s="18">
        <v>0</v>
      </c>
      <c r="J164" s="51">
        <f t="shared" si="7"/>
        <v>120000</v>
      </c>
      <c r="K164" s="58"/>
    </row>
    <row r="165" spans="1:11" x14ac:dyDescent="0.25">
      <c r="A165" s="14">
        <v>44802</v>
      </c>
      <c r="B165" s="15" t="s">
        <v>59</v>
      </c>
      <c r="C165" s="16" t="s">
        <v>67</v>
      </c>
      <c r="D165" s="16">
        <v>112</v>
      </c>
      <c r="E165" s="16" t="s">
        <v>249</v>
      </c>
      <c r="F165" s="16">
        <v>1000057382</v>
      </c>
      <c r="G165" s="17" t="s">
        <v>18</v>
      </c>
      <c r="H165" s="18">
        <v>120000</v>
      </c>
      <c r="I165" s="18">
        <v>0</v>
      </c>
      <c r="J165" s="51">
        <f t="shared" si="7"/>
        <v>120000</v>
      </c>
      <c r="K165" s="58"/>
    </row>
    <row r="166" spans="1:11" x14ac:dyDescent="0.25">
      <c r="A166" s="14">
        <v>44813</v>
      </c>
      <c r="B166" s="15" t="s">
        <v>59</v>
      </c>
      <c r="C166" s="16" t="s">
        <v>67</v>
      </c>
      <c r="D166" s="16">
        <v>113</v>
      </c>
      <c r="E166" s="16" t="s">
        <v>250</v>
      </c>
      <c r="F166" s="16">
        <v>1000057434</v>
      </c>
      <c r="G166" s="17" t="s">
        <v>18</v>
      </c>
      <c r="H166" s="18">
        <v>29800</v>
      </c>
      <c r="I166" s="18">
        <v>0</v>
      </c>
      <c r="J166" s="51">
        <f t="shared" si="7"/>
        <v>29800</v>
      </c>
      <c r="K166" s="58"/>
    </row>
    <row r="167" spans="1:11" x14ac:dyDescent="0.25">
      <c r="A167" s="14">
        <v>44813</v>
      </c>
      <c r="B167" s="15" t="s">
        <v>59</v>
      </c>
      <c r="C167" s="16" t="s">
        <v>67</v>
      </c>
      <c r="D167" s="16">
        <v>114</v>
      </c>
      <c r="E167" s="16" t="s">
        <v>251</v>
      </c>
      <c r="F167" s="16">
        <v>1000057470</v>
      </c>
      <c r="G167" s="17" t="s">
        <v>18</v>
      </c>
      <c r="H167" s="18">
        <v>28750</v>
      </c>
      <c r="I167" s="18">
        <v>5175</v>
      </c>
      <c r="J167" s="51">
        <f t="shared" si="7"/>
        <v>33925</v>
      </c>
      <c r="K167" s="58"/>
    </row>
    <row r="168" spans="1:11" x14ac:dyDescent="0.25">
      <c r="A168" s="14">
        <v>44827</v>
      </c>
      <c r="B168" s="15" t="s">
        <v>59</v>
      </c>
      <c r="C168" s="16">
        <v>131999123</v>
      </c>
      <c r="D168" s="16">
        <v>115</v>
      </c>
      <c r="E168" s="16" t="s">
        <v>223</v>
      </c>
      <c r="F168" s="16">
        <v>1000057571</v>
      </c>
      <c r="G168" s="17" t="s">
        <v>37</v>
      </c>
      <c r="H168" s="18">
        <v>20856</v>
      </c>
      <c r="I168" s="18">
        <v>0</v>
      </c>
      <c r="J168" s="51">
        <f t="shared" si="7"/>
        <v>20856</v>
      </c>
      <c r="K168" s="58"/>
    </row>
    <row r="169" spans="1:11" x14ac:dyDescent="0.25">
      <c r="A169" s="14">
        <v>44827</v>
      </c>
      <c r="B169" s="15" t="s">
        <v>59</v>
      </c>
      <c r="C169" s="16">
        <v>131999123</v>
      </c>
      <c r="D169" s="16">
        <v>117</v>
      </c>
      <c r="E169" s="16" t="s">
        <v>224</v>
      </c>
      <c r="F169" s="16">
        <v>1000057592</v>
      </c>
      <c r="G169" s="17" t="s">
        <v>37</v>
      </c>
      <c r="H169" s="18">
        <v>31800</v>
      </c>
      <c r="I169" s="18">
        <v>0</v>
      </c>
      <c r="J169" s="51">
        <f t="shared" si="7"/>
        <v>31800</v>
      </c>
      <c r="K169" s="58"/>
    </row>
    <row r="170" spans="1:11" x14ac:dyDescent="0.25">
      <c r="A170" s="14">
        <v>44831</v>
      </c>
      <c r="B170" s="15" t="s">
        <v>59</v>
      </c>
      <c r="C170" s="16" t="s">
        <v>67</v>
      </c>
      <c r="D170" s="16">
        <v>119</v>
      </c>
      <c r="E170" s="16" t="s">
        <v>252</v>
      </c>
      <c r="F170" s="16">
        <v>1000057603</v>
      </c>
      <c r="G170" s="17" t="s">
        <v>18</v>
      </c>
      <c r="H170" s="18">
        <v>88906</v>
      </c>
      <c r="I170" s="18">
        <v>0</v>
      </c>
      <c r="J170" s="51">
        <f t="shared" si="7"/>
        <v>88906</v>
      </c>
      <c r="K170" s="58"/>
    </row>
    <row r="171" spans="1:11" x14ac:dyDescent="0.25">
      <c r="A171" s="14">
        <v>44831</v>
      </c>
      <c r="B171" s="15" t="s">
        <v>59</v>
      </c>
      <c r="C171" s="16" t="s">
        <v>67</v>
      </c>
      <c r="D171" s="16">
        <v>120</v>
      </c>
      <c r="E171" s="16" t="s">
        <v>253</v>
      </c>
      <c r="F171" s="16">
        <v>1000057604</v>
      </c>
      <c r="G171" s="17" t="s">
        <v>18</v>
      </c>
      <c r="H171" s="18">
        <v>120000</v>
      </c>
      <c r="I171" s="18">
        <v>0</v>
      </c>
      <c r="J171" s="51">
        <f t="shared" si="7"/>
        <v>120000</v>
      </c>
      <c r="K171" s="58"/>
    </row>
    <row r="172" spans="1:11" x14ac:dyDescent="0.25">
      <c r="A172" s="14">
        <v>44831</v>
      </c>
      <c r="B172" s="15" t="s">
        <v>59</v>
      </c>
      <c r="C172" s="16" t="s">
        <v>67</v>
      </c>
      <c r="D172" s="16">
        <v>121</v>
      </c>
      <c r="E172" s="16" t="s">
        <v>254</v>
      </c>
      <c r="F172" s="16">
        <v>1000057605</v>
      </c>
      <c r="G172" s="17" t="s">
        <v>18</v>
      </c>
      <c r="H172" s="18">
        <v>150000</v>
      </c>
      <c r="I172" s="18">
        <v>0</v>
      </c>
      <c r="J172" s="51">
        <f t="shared" si="7"/>
        <v>150000</v>
      </c>
      <c r="K172" s="58"/>
    </row>
    <row r="173" spans="1:11" x14ac:dyDescent="0.25">
      <c r="A173" s="14">
        <v>44832</v>
      </c>
      <c r="B173" s="15" t="s">
        <v>59</v>
      </c>
      <c r="C173" s="16" t="s">
        <v>67</v>
      </c>
      <c r="D173" s="16">
        <v>122</v>
      </c>
      <c r="E173" s="16" t="s">
        <v>256</v>
      </c>
      <c r="F173" s="16">
        <v>1000057613</v>
      </c>
      <c r="G173" s="17" t="s">
        <v>18</v>
      </c>
      <c r="H173" s="18">
        <v>99320</v>
      </c>
      <c r="I173" s="18">
        <v>0</v>
      </c>
      <c r="J173" s="51">
        <f t="shared" si="7"/>
        <v>99320</v>
      </c>
      <c r="K173" s="58"/>
    </row>
    <row r="174" spans="1:11" x14ac:dyDescent="0.25">
      <c r="A174" s="14">
        <v>44834</v>
      </c>
      <c r="B174" s="15" t="s">
        <v>59</v>
      </c>
      <c r="C174" s="16" t="s">
        <v>67</v>
      </c>
      <c r="D174" s="16">
        <v>125</v>
      </c>
      <c r="E174" s="16" t="s">
        <v>258</v>
      </c>
      <c r="F174" s="16">
        <v>1000057639</v>
      </c>
      <c r="G174" s="17" t="s">
        <v>18</v>
      </c>
      <c r="H174" s="18">
        <v>100800</v>
      </c>
      <c r="I174" s="18">
        <v>0</v>
      </c>
      <c r="J174" s="51">
        <f t="shared" si="7"/>
        <v>100800</v>
      </c>
      <c r="K174" s="58"/>
    </row>
    <row r="175" spans="1:11" x14ac:dyDescent="0.25">
      <c r="A175" s="14">
        <v>44834</v>
      </c>
      <c r="B175" s="15" t="s">
        <v>59</v>
      </c>
      <c r="C175" s="16" t="s">
        <v>67</v>
      </c>
      <c r="D175" s="16">
        <v>123</v>
      </c>
      <c r="E175" s="16" t="s">
        <v>257</v>
      </c>
      <c r="F175" s="16">
        <v>1000057640</v>
      </c>
      <c r="G175" s="17" t="s">
        <v>18</v>
      </c>
      <c r="H175" s="18">
        <v>156800</v>
      </c>
      <c r="I175" s="18">
        <v>0</v>
      </c>
      <c r="J175" s="51">
        <f t="shared" si="7"/>
        <v>156800</v>
      </c>
      <c r="K175" s="58"/>
    </row>
    <row r="176" spans="1:11" x14ac:dyDescent="0.25">
      <c r="A176" s="14">
        <v>44834</v>
      </c>
      <c r="B176" s="15" t="s">
        <v>59</v>
      </c>
      <c r="C176" s="16" t="s">
        <v>67</v>
      </c>
      <c r="D176" s="16">
        <v>124</v>
      </c>
      <c r="E176" s="16" t="s">
        <v>259</v>
      </c>
      <c r="F176" s="16">
        <v>1000057673</v>
      </c>
      <c r="G176" s="17" t="s">
        <v>18</v>
      </c>
      <c r="H176" s="18">
        <v>74700</v>
      </c>
      <c r="I176" s="18">
        <v>0</v>
      </c>
      <c r="J176" s="51">
        <f t="shared" si="7"/>
        <v>74700</v>
      </c>
      <c r="K176" s="58"/>
    </row>
    <row r="177" spans="1:11" x14ac:dyDescent="0.25">
      <c r="A177" s="14">
        <v>44854</v>
      </c>
      <c r="B177" s="15" t="s">
        <v>59</v>
      </c>
      <c r="C177" s="16" t="s">
        <v>67</v>
      </c>
      <c r="D177" s="16">
        <v>126</v>
      </c>
      <c r="E177" s="16" t="s">
        <v>998</v>
      </c>
      <c r="F177" s="16">
        <v>1000057721</v>
      </c>
      <c r="G177" s="17" t="s">
        <v>18</v>
      </c>
      <c r="H177" s="18">
        <v>90900</v>
      </c>
      <c r="I177" s="18">
        <v>0</v>
      </c>
      <c r="J177" s="51">
        <f t="shared" si="7"/>
        <v>90900</v>
      </c>
      <c r="K177" s="58"/>
    </row>
    <row r="178" spans="1:11" x14ac:dyDescent="0.25">
      <c r="A178" s="14">
        <v>44854</v>
      </c>
      <c r="B178" s="15" t="s">
        <v>59</v>
      </c>
      <c r="C178" s="16">
        <v>131999123</v>
      </c>
      <c r="D178" s="16">
        <v>127</v>
      </c>
      <c r="E178" s="16" t="s">
        <v>260</v>
      </c>
      <c r="F178" s="16">
        <v>1000057722</v>
      </c>
      <c r="G178" s="17" t="s">
        <v>18</v>
      </c>
      <c r="H178" s="18">
        <v>154000</v>
      </c>
      <c r="I178" s="18">
        <v>0</v>
      </c>
      <c r="J178" s="51">
        <f t="shared" si="7"/>
        <v>154000</v>
      </c>
      <c r="K178" s="58"/>
    </row>
    <row r="179" spans="1:11" x14ac:dyDescent="0.25">
      <c r="A179" s="14">
        <v>44855</v>
      </c>
      <c r="B179" s="15" t="s">
        <v>59</v>
      </c>
      <c r="C179" s="16" t="s">
        <v>67</v>
      </c>
      <c r="D179" s="16">
        <v>128</v>
      </c>
      <c r="E179" s="16" t="s">
        <v>965</v>
      </c>
      <c r="F179" s="16">
        <v>1000057768</v>
      </c>
      <c r="G179" s="17" t="s">
        <v>37</v>
      </c>
      <c r="H179" s="18">
        <v>146300</v>
      </c>
      <c r="I179" s="18">
        <v>0</v>
      </c>
      <c r="J179" s="51">
        <f t="shared" si="7"/>
        <v>146300</v>
      </c>
      <c r="K179" s="58"/>
    </row>
    <row r="180" spans="1:11" x14ac:dyDescent="0.25">
      <c r="A180" s="14">
        <v>44867</v>
      </c>
      <c r="B180" s="15" t="s">
        <v>59</v>
      </c>
      <c r="C180" s="16">
        <v>131999123</v>
      </c>
      <c r="D180" s="16">
        <v>129</v>
      </c>
      <c r="E180" s="16" t="s">
        <v>809</v>
      </c>
      <c r="F180" s="16">
        <v>1000057848</v>
      </c>
      <c r="G180" s="17" t="s">
        <v>37</v>
      </c>
      <c r="H180" s="18">
        <v>29800</v>
      </c>
      <c r="I180" s="18">
        <v>0</v>
      </c>
      <c r="J180" s="51">
        <f t="shared" si="7"/>
        <v>29800</v>
      </c>
      <c r="K180" s="58"/>
    </row>
    <row r="181" spans="1:11" x14ac:dyDescent="0.25">
      <c r="A181" s="14">
        <v>44869</v>
      </c>
      <c r="B181" s="15" t="s">
        <v>59</v>
      </c>
      <c r="C181" s="16" t="s">
        <v>67</v>
      </c>
      <c r="D181" s="16">
        <v>130</v>
      </c>
      <c r="E181" s="16" t="s">
        <v>811</v>
      </c>
      <c r="F181" s="16">
        <v>1000057863</v>
      </c>
      <c r="G181" s="17" t="s">
        <v>37</v>
      </c>
      <c r="H181" s="18">
        <v>140300</v>
      </c>
      <c r="I181" s="18">
        <v>0</v>
      </c>
      <c r="J181" s="51">
        <f t="shared" si="7"/>
        <v>140300</v>
      </c>
      <c r="K181" s="58"/>
    </row>
    <row r="182" spans="1:11" x14ac:dyDescent="0.25">
      <c r="A182" s="14">
        <v>44869</v>
      </c>
      <c r="B182" s="15" t="s">
        <v>59</v>
      </c>
      <c r="C182" s="16">
        <v>131999123</v>
      </c>
      <c r="D182" s="16">
        <v>131</v>
      </c>
      <c r="E182" s="16" t="s">
        <v>966</v>
      </c>
      <c r="F182" s="16">
        <v>1000057866</v>
      </c>
      <c r="G182" s="17" t="s">
        <v>37</v>
      </c>
      <c r="H182" s="18">
        <v>125400</v>
      </c>
      <c r="I182" s="18">
        <v>0</v>
      </c>
      <c r="J182" s="51">
        <f t="shared" si="7"/>
        <v>125400</v>
      </c>
      <c r="K182" s="58"/>
    </row>
    <row r="183" spans="1:11" x14ac:dyDescent="0.25">
      <c r="A183" s="14">
        <v>44880</v>
      </c>
      <c r="B183" s="15" t="s">
        <v>59</v>
      </c>
      <c r="C183" s="16">
        <v>131999123</v>
      </c>
      <c r="D183" s="16">
        <v>132</v>
      </c>
      <c r="E183" s="16" t="s">
        <v>810</v>
      </c>
      <c r="F183" s="16">
        <v>1000057895</v>
      </c>
      <c r="G183" s="17" t="s">
        <v>37</v>
      </c>
      <c r="H183" s="18">
        <v>100800</v>
      </c>
      <c r="I183" s="18">
        <v>0</v>
      </c>
      <c r="J183" s="51">
        <f t="shared" si="7"/>
        <v>100800</v>
      </c>
      <c r="K183" s="58"/>
    </row>
    <row r="184" spans="1:11" x14ac:dyDescent="0.25">
      <c r="A184" s="14">
        <v>44880</v>
      </c>
      <c r="B184" s="15" t="s">
        <v>59</v>
      </c>
      <c r="C184" s="16">
        <v>131999123</v>
      </c>
      <c r="D184" s="16">
        <v>133</v>
      </c>
      <c r="E184" s="16" t="s">
        <v>812</v>
      </c>
      <c r="F184" s="16">
        <v>1000057899</v>
      </c>
      <c r="G184" s="17" t="s">
        <v>37</v>
      </c>
      <c r="H184" s="18">
        <v>100000</v>
      </c>
      <c r="I184" s="18">
        <v>0</v>
      </c>
      <c r="J184" s="51">
        <f t="shared" si="7"/>
        <v>100000</v>
      </c>
      <c r="K184" s="58"/>
    </row>
    <row r="185" spans="1:11" x14ac:dyDescent="0.25">
      <c r="A185" s="14">
        <v>44883</v>
      </c>
      <c r="B185" s="15" t="s">
        <v>59</v>
      </c>
      <c r="C185" s="16">
        <v>131999123</v>
      </c>
      <c r="D185" s="16">
        <v>136</v>
      </c>
      <c r="E185" s="16" t="s">
        <v>1103</v>
      </c>
      <c r="F185" s="16">
        <v>1000057945</v>
      </c>
      <c r="G185" s="17" t="s">
        <v>37</v>
      </c>
      <c r="H185" s="18">
        <v>51900</v>
      </c>
      <c r="I185" s="18">
        <v>0</v>
      </c>
      <c r="J185" s="51">
        <f t="shared" si="7"/>
        <v>51900</v>
      </c>
      <c r="K185" s="58"/>
    </row>
    <row r="186" spans="1:11" x14ac:dyDescent="0.25">
      <c r="A186" s="14">
        <v>44883</v>
      </c>
      <c r="B186" s="15" t="s">
        <v>59</v>
      </c>
      <c r="C186" s="16">
        <v>131999123</v>
      </c>
      <c r="D186" s="16">
        <v>134</v>
      </c>
      <c r="E186" s="16" t="s">
        <v>968</v>
      </c>
      <c r="F186" s="16">
        <v>1000057946</v>
      </c>
      <c r="G186" s="17" t="s">
        <v>37</v>
      </c>
      <c r="H186" s="18">
        <v>100000</v>
      </c>
      <c r="I186" s="18">
        <v>0</v>
      </c>
      <c r="J186" s="51">
        <f t="shared" si="7"/>
        <v>100000</v>
      </c>
      <c r="K186" s="58"/>
    </row>
    <row r="187" spans="1:11" x14ac:dyDescent="0.25">
      <c r="A187" s="14">
        <v>44883</v>
      </c>
      <c r="B187" s="15" t="s">
        <v>59</v>
      </c>
      <c r="C187" s="16">
        <v>131999123</v>
      </c>
      <c r="D187" s="16">
        <v>135</v>
      </c>
      <c r="E187" s="16" t="s">
        <v>1102</v>
      </c>
      <c r="F187" s="16">
        <v>1000057947</v>
      </c>
      <c r="G187" s="17" t="s">
        <v>37</v>
      </c>
      <c r="H187" s="18">
        <v>100000</v>
      </c>
      <c r="I187" s="18">
        <v>0</v>
      </c>
      <c r="J187" s="51">
        <f t="shared" si="7"/>
        <v>100000</v>
      </c>
      <c r="K187" s="58"/>
    </row>
    <row r="188" spans="1:11" x14ac:dyDescent="0.25">
      <c r="A188" s="14">
        <v>44889</v>
      </c>
      <c r="B188" s="15" t="s">
        <v>59</v>
      </c>
      <c r="C188" s="16">
        <v>131999123</v>
      </c>
      <c r="D188" s="16">
        <v>140</v>
      </c>
      <c r="E188" s="16" t="s">
        <v>643</v>
      </c>
      <c r="F188" s="16">
        <v>1000057963</v>
      </c>
      <c r="G188" s="17" t="s">
        <v>37</v>
      </c>
      <c r="H188" s="18">
        <v>133000</v>
      </c>
      <c r="I188" s="18">
        <v>0</v>
      </c>
      <c r="J188" s="51">
        <f t="shared" si="7"/>
        <v>133000</v>
      </c>
      <c r="K188" s="58"/>
    </row>
    <row r="189" spans="1:11" x14ac:dyDescent="0.25">
      <c r="A189" s="14">
        <v>44889</v>
      </c>
      <c r="B189" s="15" t="s">
        <v>59</v>
      </c>
      <c r="C189" s="16">
        <v>131999123</v>
      </c>
      <c r="D189" s="16">
        <v>141</v>
      </c>
      <c r="E189" s="16" t="s">
        <v>642</v>
      </c>
      <c r="F189" s="16">
        <v>1000057964</v>
      </c>
      <c r="G189" s="17" t="s">
        <v>37</v>
      </c>
      <c r="H189" s="18">
        <v>133000</v>
      </c>
      <c r="I189" s="18">
        <v>0</v>
      </c>
      <c r="J189" s="51">
        <f t="shared" si="7"/>
        <v>133000</v>
      </c>
      <c r="K189" s="58"/>
    </row>
    <row r="190" spans="1:11" x14ac:dyDescent="0.25">
      <c r="A190" s="14">
        <v>44867</v>
      </c>
      <c r="B190" s="15" t="s">
        <v>59</v>
      </c>
      <c r="C190" s="16">
        <v>131999123</v>
      </c>
      <c r="D190" s="16">
        <v>139</v>
      </c>
      <c r="E190" s="16" t="s">
        <v>967</v>
      </c>
      <c r="F190" s="16">
        <v>1000057969</v>
      </c>
      <c r="G190" s="17" t="s">
        <v>18</v>
      </c>
      <c r="H190" s="18">
        <v>73170</v>
      </c>
      <c r="I190" s="18">
        <v>13170.6</v>
      </c>
      <c r="J190" s="51">
        <f t="shared" si="7"/>
        <v>86340.6</v>
      </c>
      <c r="K190" s="58"/>
    </row>
    <row r="191" spans="1:11" x14ac:dyDescent="0.25">
      <c r="A191" s="14">
        <v>44889</v>
      </c>
      <c r="B191" s="15" t="s">
        <v>59</v>
      </c>
      <c r="C191" s="16">
        <v>131999123</v>
      </c>
      <c r="D191" s="16">
        <v>143</v>
      </c>
      <c r="E191" s="16" t="s">
        <v>1105</v>
      </c>
      <c r="F191" s="16">
        <v>1000057971</v>
      </c>
      <c r="G191" s="17" t="s">
        <v>18</v>
      </c>
      <c r="H191" s="18">
        <v>45720</v>
      </c>
      <c r="I191" s="18">
        <v>8229.6</v>
      </c>
      <c r="J191" s="51">
        <f t="shared" si="7"/>
        <v>53949.599999999999</v>
      </c>
      <c r="K191" s="58"/>
    </row>
    <row r="192" spans="1:11" x14ac:dyDescent="0.25">
      <c r="A192" s="14">
        <v>44889</v>
      </c>
      <c r="B192" s="15" t="s">
        <v>59</v>
      </c>
      <c r="C192" s="16">
        <v>131999123</v>
      </c>
      <c r="D192" s="16">
        <v>144</v>
      </c>
      <c r="E192" s="16" t="s">
        <v>208</v>
      </c>
      <c r="F192" s="16">
        <v>1000057981</v>
      </c>
      <c r="G192" s="17" t="s">
        <v>37</v>
      </c>
      <c r="H192" s="18">
        <v>87500</v>
      </c>
      <c r="I192" s="18">
        <v>0</v>
      </c>
      <c r="J192" s="51">
        <f t="shared" si="7"/>
        <v>87500</v>
      </c>
      <c r="K192" s="58"/>
    </row>
    <row r="193" spans="1:11" x14ac:dyDescent="0.25">
      <c r="A193" s="14">
        <v>44889</v>
      </c>
      <c r="B193" s="15" t="s">
        <v>59</v>
      </c>
      <c r="C193" s="16">
        <v>131999123</v>
      </c>
      <c r="D193" s="16">
        <v>145</v>
      </c>
      <c r="E193" s="16" t="s">
        <v>515</v>
      </c>
      <c r="F193" s="16">
        <v>1000057982</v>
      </c>
      <c r="G193" s="17" t="s">
        <v>37</v>
      </c>
      <c r="H193" s="18">
        <v>87000</v>
      </c>
      <c r="I193" s="18">
        <v>0</v>
      </c>
      <c r="J193" s="51">
        <f t="shared" si="7"/>
        <v>87000</v>
      </c>
      <c r="K193" s="58"/>
    </row>
    <row r="194" spans="1:11" x14ac:dyDescent="0.25">
      <c r="A194" s="14">
        <v>44893</v>
      </c>
      <c r="B194" s="15" t="s">
        <v>59</v>
      </c>
      <c r="C194" s="16">
        <v>131999123</v>
      </c>
      <c r="D194" s="16">
        <v>146</v>
      </c>
      <c r="E194" s="16" t="s">
        <v>1106</v>
      </c>
      <c r="F194" s="16">
        <v>1000058001</v>
      </c>
      <c r="G194" s="17" t="s">
        <v>18</v>
      </c>
      <c r="H194" s="18">
        <v>52000</v>
      </c>
      <c r="I194" s="18">
        <v>9360</v>
      </c>
      <c r="J194" s="51">
        <f t="shared" si="7"/>
        <v>61360</v>
      </c>
      <c r="K194" s="58"/>
    </row>
    <row r="195" spans="1:11" x14ac:dyDescent="0.25">
      <c r="A195" s="14">
        <v>44893</v>
      </c>
      <c r="B195" s="15" t="s">
        <v>59</v>
      </c>
      <c r="C195" s="16">
        <v>131999123</v>
      </c>
      <c r="D195" s="16">
        <v>150</v>
      </c>
      <c r="E195" s="16" t="s">
        <v>516</v>
      </c>
      <c r="F195" s="16">
        <v>1000058072</v>
      </c>
      <c r="G195" s="17" t="s">
        <v>18</v>
      </c>
      <c r="H195" s="18">
        <v>165000</v>
      </c>
      <c r="I195" s="18">
        <v>0</v>
      </c>
      <c r="J195" s="51">
        <f t="shared" si="7"/>
        <v>165000</v>
      </c>
      <c r="K195" s="58"/>
    </row>
    <row r="196" spans="1:11" x14ac:dyDescent="0.25">
      <c r="A196" s="14">
        <v>44923</v>
      </c>
      <c r="B196" s="15" t="s">
        <v>59</v>
      </c>
      <c r="C196" s="16">
        <v>131999123</v>
      </c>
      <c r="D196" s="16">
        <v>155</v>
      </c>
      <c r="E196" s="16" t="s">
        <v>735</v>
      </c>
      <c r="F196" s="16">
        <v>1000058124</v>
      </c>
      <c r="G196" s="17" t="s">
        <v>18</v>
      </c>
      <c r="H196" s="18">
        <v>126750</v>
      </c>
      <c r="I196" s="18">
        <v>22815</v>
      </c>
      <c r="J196" s="51">
        <f t="shared" si="7"/>
        <v>149565</v>
      </c>
      <c r="K196" s="58"/>
    </row>
    <row r="197" spans="1:11" x14ac:dyDescent="0.25">
      <c r="A197" s="14">
        <v>44917</v>
      </c>
      <c r="B197" s="15" t="s">
        <v>59</v>
      </c>
      <c r="C197" s="16">
        <v>131999123</v>
      </c>
      <c r="D197" s="16">
        <v>153</v>
      </c>
      <c r="E197" s="16" t="s">
        <v>734</v>
      </c>
      <c r="F197" s="16">
        <v>1000058127</v>
      </c>
      <c r="G197" s="17" t="s">
        <v>18</v>
      </c>
      <c r="H197" s="18">
        <v>95000</v>
      </c>
      <c r="I197" s="18">
        <v>0</v>
      </c>
      <c r="J197" s="51">
        <f t="shared" si="7"/>
        <v>95000</v>
      </c>
      <c r="K197" s="58"/>
    </row>
    <row r="198" spans="1:11" x14ac:dyDescent="0.25">
      <c r="A198" s="14">
        <v>44897</v>
      </c>
      <c r="B198" s="15" t="s">
        <v>59</v>
      </c>
      <c r="C198" s="16">
        <v>131999123</v>
      </c>
      <c r="D198" s="16">
        <v>149</v>
      </c>
      <c r="E198" s="16" t="s">
        <v>1107</v>
      </c>
      <c r="F198" s="16">
        <v>1000058128</v>
      </c>
      <c r="G198" s="17" t="s">
        <v>18</v>
      </c>
      <c r="H198" s="18">
        <v>16000</v>
      </c>
      <c r="I198" s="18">
        <v>0</v>
      </c>
      <c r="J198" s="51">
        <f t="shared" si="7"/>
        <v>16000</v>
      </c>
      <c r="K198" s="58"/>
    </row>
    <row r="199" spans="1:11" x14ac:dyDescent="0.25">
      <c r="A199" s="14">
        <v>44923</v>
      </c>
      <c r="B199" s="15" t="s">
        <v>59</v>
      </c>
      <c r="C199" s="16">
        <v>131999123</v>
      </c>
      <c r="D199" s="16">
        <v>157</v>
      </c>
      <c r="E199" s="16" t="s">
        <v>517</v>
      </c>
      <c r="F199" s="16"/>
      <c r="G199" s="17" t="s">
        <v>18</v>
      </c>
      <c r="H199" s="18">
        <v>126750</v>
      </c>
      <c r="I199" s="18">
        <v>22815</v>
      </c>
      <c r="J199" s="51">
        <f t="shared" si="7"/>
        <v>149565</v>
      </c>
      <c r="K199" s="58"/>
    </row>
    <row r="200" spans="1:11" x14ac:dyDescent="0.25">
      <c r="A200" s="14">
        <v>44897</v>
      </c>
      <c r="B200" s="15" t="s">
        <v>59</v>
      </c>
      <c r="C200" s="16">
        <v>131999123</v>
      </c>
      <c r="D200" s="16">
        <v>151</v>
      </c>
      <c r="E200" s="16" t="s">
        <v>1104</v>
      </c>
      <c r="F200" s="16">
        <v>1000058022</v>
      </c>
      <c r="G200" s="17" t="s">
        <v>18</v>
      </c>
      <c r="H200" s="18">
        <v>161000</v>
      </c>
      <c r="I200" s="18">
        <v>0</v>
      </c>
      <c r="J200" s="51">
        <f t="shared" si="7"/>
        <v>161000</v>
      </c>
      <c r="K200" s="58"/>
    </row>
    <row r="201" spans="1:11" x14ac:dyDescent="0.25">
      <c r="A201" s="14">
        <v>44923</v>
      </c>
      <c r="B201" s="15" t="s">
        <v>59</v>
      </c>
      <c r="C201" s="16">
        <v>131999123</v>
      </c>
      <c r="D201" s="16">
        <v>160</v>
      </c>
      <c r="E201" s="16" t="s">
        <v>1346</v>
      </c>
      <c r="F201" s="16">
        <v>1000058142</v>
      </c>
      <c r="G201" s="17" t="s">
        <v>18</v>
      </c>
      <c r="H201" s="18">
        <v>126750</v>
      </c>
      <c r="I201" s="18">
        <v>22815</v>
      </c>
      <c r="J201" s="51">
        <f t="shared" si="7"/>
        <v>149565</v>
      </c>
      <c r="K201" s="58"/>
    </row>
    <row r="202" spans="1:11" x14ac:dyDescent="0.25">
      <c r="A202" s="14">
        <v>44924</v>
      </c>
      <c r="B202" s="15" t="s">
        <v>59</v>
      </c>
      <c r="C202" s="16">
        <v>131999123</v>
      </c>
      <c r="D202" s="16">
        <v>159</v>
      </c>
      <c r="E202" s="16" t="s">
        <v>1345</v>
      </c>
      <c r="F202" s="16">
        <v>1000058147</v>
      </c>
      <c r="G202" s="17" t="s">
        <v>18</v>
      </c>
      <c r="H202" s="18">
        <v>162500</v>
      </c>
      <c r="I202" s="18">
        <v>0</v>
      </c>
      <c r="J202" s="51">
        <f t="shared" si="7"/>
        <v>162500</v>
      </c>
      <c r="K202" s="58"/>
    </row>
    <row r="203" spans="1:11" x14ac:dyDescent="0.25">
      <c r="A203" s="14">
        <v>44937</v>
      </c>
      <c r="B203" s="15" t="s">
        <v>59</v>
      </c>
      <c r="C203" s="16">
        <v>131999123</v>
      </c>
      <c r="D203" s="16">
        <v>161</v>
      </c>
      <c r="E203" s="16" t="s">
        <v>736</v>
      </c>
      <c r="F203" s="16">
        <v>1000058160</v>
      </c>
      <c r="G203" s="17" t="s">
        <v>18</v>
      </c>
      <c r="H203" s="18">
        <v>139000</v>
      </c>
      <c r="I203" s="18">
        <v>25020</v>
      </c>
      <c r="J203" s="51">
        <f t="shared" si="7"/>
        <v>164020</v>
      </c>
      <c r="K203" s="58"/>
    </row>
    <row r="204" spans="1:11" x14ac:dyDescent="0.25">
      <c r="A204" s="14">
        <v>44939</v>
      </c>
      <c r="B204" s="15" t="s">
        <v>59</v>
      </c>
      <c r="C204" s="16">
        <v>131999123</v>
      </c>
      <c r="D204" s="16">
        <v>162</v>
      </c>
      <c r="E204" s="16" t="s">
        <v>1347</v>
      </c>
      <c r="F204" s="16">
        <v>1000058163</v>
      </c>
      <c r="G204" s="17" t="s">
        <v>18</v>
      </c>
      <c r="H204" s="18">
        <v>126750</v>
      </c>
      <c r="I204" s="18">
        <v>22815</v>
      </c>
      <c r="J204" s="51">
        <f t="shared" si="7"/>
        <v>149565</v>
      </c>
      <c r="K204" s="58"/>
    </row>
    <row r="205" spans="1:11" x14ac:dyDescent="0.25">
      <c r="A205" s="43">
        <v>44939</v>
      </c>
      <c r="B205" s="15" t="s">
        <v>59</v>
      </c>
      <c r="C205" s="16">
        <v>131999123</v>
      </c>
      <c r="D205" s="16">
        <v>163</v>
      </c>
      <c r="E205" s="16" t="s">
        <v>1440</v>
      </c>
      <c r="F205" s="16">
        <v>1000058164</v>
      </c>
      <c r="G205" s="17" t="s">
        <v>18</v>
      </c>
      <c r="H205" s="44">
        <v>126750</v>
      </c>
      <c r="I205" s="44">
        <v>22815</v>
      </c>
      <c r="J205" s="51">
        <f t="shared" si="7"/>
        <v>149565</v>
      </c>
      <c r="K205" s="58"/>
    </row>
    <row r="206" spans="1:11" x14ac:dyDescent="0.25">
      <c r="A206" s="14">
        <v>44946</v>
      </c>
      <c r="B206" s="15" t="s">
        <v>59</v>
      </c>
      <c r="C206" s="16">
        <v>131999123</v>
      </c>
      <c r="D206" s="16">
        <v>165</v>
      </c>
      <c r="E206" s="16" t="s">
        <v>1349</v>
      </c>
      <c r="F206" s="16">
        <v>1000058170</v>
      </c>
      <c r="G206" s="17" t="s">
        <v>18</v>
      </c>
      <c r="H206" s="18">
        <v>149500</v>
      </c>
      <c r="I206" s="18">
        <v>0</v>
      </c>
      <c r="J206" s="51">
        <f t="shared" si="7"/>
        <v>149500</v>
      </c>
      <c r="K206" s="58"/>
    </row>
    <row r="207" spans="1:11" x14ac:dyDescent="0.25">
      <c r="A207" s="14">
        <v>44946</v>
      </c>
      <c r="B207" s="15" t="s">
        <v>59</v>
      </c>
      <c r="C207" s="16">
        <v>131999123</v>
      </c>
      <c r="D207" s="16">
        <v>164</v>
      </c>
      <c r="E207" s="16" t="s">
        <v>1351</v>
      </c>
      <c r="F207" s="16">
        <v>1000058171</v>
      </c>
      <c r="G207" s="17" t="s">
        <v>18</v>
      </c>
      <c r="H207" s="18">
        <v>149500</v>
      </c>
      <c r="I207" s="18">
        <v>0</v>
      </c>
      <c r="J207" s="51">
        <f t="shared" si="7"/>
        <v>149500</v>
      </c>
      <c r="K207" s="58"/>
    </row>
    <row r="208" spans="1:11" x14ac:dyDescent="0.25">
      <c r="A208" s="14">
        <v>44946</v>
      </c>
      <c r="B208" s="15" t="s">
        <v>59</v>
      </c>
      <c r="C208" s="16">
        <v>131999123</v>
      </c>
      <c r="D208" s="16">
        <v>167</v>
      </c>
      <c r="E208" s="16" t="s">
        <v>1348</v>
      </c>
      <c r="F208" s="16">
        <v>1000058172</v>
      </c>
      <c r="G208" s="17" t="s">
        <v>18</v>
      </c>
      <c r="H208" s="18">
        <v>95000</v>
      </c>
      <c r="I208" s="18">
        <v>17100</v>
      </c>
      <c r="J208" s="51">
        <f t="shared" si="7"/>
        <v>112100</v>
      </c>
      <c r="K208" s="58"/>
    </row>
    <row r="209" spans="1:11" x14ac:dyDescent="0.25">
      <c r="A209" s="14">
        <v>44946</v>
      </c>
      <c r="B209" s="15" t="s">
        <v>59</v>
      </c>
      <c r="C209" s="16">
        <v>131999123</v>
      </c>
      <c r="D209" s="16">
        <v>166</v>
      </c>
      <c r="E209" s="16" t="s">
        <v>1350</v>
      </c>
      <c r="F209" s="16">
        <v>1000058173</v>
      </c>
      <c r="G209" s="17" t="s">
        <v>18</v>
      </c>
      <c r="H209" s="18">
        <v>46000</v>
      </c>
      <c r="I209" s="18">
        <v>0</v>
      </c>
      <c r="J209" s="51">
        <f t="shared" si="7"/>
        <v>46000</v>
      </c>
      <c r="K209" s="58"/>
    </row>
    <row r="210" spans="1:11" x14ac:dyDescent="0.25">
      <c r="A210" s="43">
        <v>44960</v>
      </c>
      <c r="B210" s="15" t="s">
        <v>59</v>
      </c>
      <c r="C210" s="16">
        <v>131999123</v>
      </c>
      <c r="D210" s="16">
        <v>171</v>
      </c>
      <c r="E210" s="16" t="s">
        <v>210</v>
      </c>
      <c r="F210" s="16">
        <v>1000058218</v>
      </c>
      <c r="G210" s="17" t="s">
        <v>18</v>
      </c>
      <c r="H210" s="44">
        <v>2550</v>
      </c>
      <c r="I210" s="44">
        <v>0</v>
      </c>
      <c r="J210" s="51">
        <f t="shared" si="7"/>
        <v>2550</v>
      </c>
      <c r="K210" s="58"/>
    </row>
    <row r="211" spans="1:11" x14ac:dyDescent="0.25">
      <c r="A211" s="43">
        <v>44960</v>
      </c>
      <c r="B211" s="15" t="s">
        <v>59</v>
      </c>
      <c r="C211" s="16">
        <v>131999123</v>
      </c>
      <c r="D211" s="16">
        <v>173</v>
      </c>
      <c r="E211" s="16" t="s">
        <v>543</v>
      </c>
      <c r="F211" s="16">
        <v>1000058228</v>
      </c>
      <c r="G211" s="17" t="s">
        <v>18</v>
      </c>
      <c r="H211" s="44">
        <v>42000</v>
      </c>
      <c r="I211" s="44">
        <v>0</v>
      </c>
      <c r="J211" s="51">
        <f t="shared" si="7"/>
        <v>42000</v>
      </c>
      <c r="K211" s="58"/>
    </row>
    <row r="212" spans="1:11" x14ac:dyDescent="0.25">
      <c r="A212" s="76">
        <v>44960</v>
      </c>
      <c r="B212" s="31" t="s">
        <v>1615</v>
      </c>
      <c r="C212" s="32">
        <v>131999123</v>
      </c>
      <c r="D212" s="32">
        <v>172</v>
      </c>
      <c r="E212" s="32" t="s">
        <v>328</v>
      </c>
      <c r="F212" s="32">
        <v>1000058219</v>
      </c>
      <c r="G212" s="34" t="s">
        <v>37</v>
      </c>
      <c r="H212" s="38">
        <v>3950</v>
      </c>
      <c r="I212" s="38">
        <v>0</v>
      </c>
      <c r="J212" s="78">
        <f>SUM(H212+I212)</f>
        <v>3950</v>
      </c>
      <c r="K212" s="58"/>
    </row>
    <row r="213" spans="1:11" x14ac:dyDescent="0.25">
      <c r="A213" s="76">
        <v>44981</v>
      </c>
      <c r="B213" s="31" t="s">
        <v>1615</v>
      </c>
      <c r="C213" s="32">
        <v>131999123</v>
      </c>
      <c r="D213" s="32">
        <v>178</v>
      </c>
      <c r="E213" s="32" t="s">
        <v>336</v>
      </c>
      <c r="F213" s="32">
        <v>1000058287</v>
      </c>
      <c r="G213" s="34" t="s">
        <v>37</v>
      </c>
      <c r="H213" s="38">
        <v>49500</v>
      </c>
      <c r="I213" s="38">
        <v>0</v>
      </c>
      <c r="J213" s="78">
        <f>SUM(H213+I213)</f>
        <v>49500</v>
      </c>
      <c r="K213" s="58"/>
    </row>
    <row r="214" spans="1:11" x14ac:dyDescent="0.25">
      <c r="A214" s="76">
        <v>45006</v>
      </c>
      <c r="B214" s="31" t="s">
        <v>1615</v>
      </c>
      <c r="C214" s="32">
        <v>131999123</v>
      </c>
      <c r="D214" s="32">
        <v>180</v>
      </c>
      <c r="E214" s="32" t="s">
        <v>390</v>
      </c>
      <c r="F214" s="32">
        <v>1000058381</v>
      </c>
      <c r="G214" s="34" t="s">
        <v>37</v>
      </c>
      <c r="H214" s="38">
        <v>26000</v>
      </c>
      <c r="I214" s="38">
        <v>0</v>
      </c>
      <c r="J214" s="78">
        <f>SUM(H214+I214)</f>
        <v>26000</v>
      </c>
      <c r="K214" s="58"/>
    </row>
    <row r="215" spans="1:11" x14ac:dyDescent="0.25">
      <c r="A215" s="70"/>
      <c r="B215" s="71" t="s">
        <v>262</v>
      </c>
      <c r="C215" s="72">
        <v>131354238</v>
      </c>
      <c r="D215" s="138"/>
      <c r="E215" s="139"/>
      <c r="F215" s="139"/>
      <c r="G215" s="140"/>
      <c r="H215" s="73"/>
      <c r="I215" s="73"/>
      <c r="J215" s="74"/>
      <c r="K215" s="75">
        <f>SUM(J216:J229)</f>
        <v>750100.22</v>
      </c>
    </row>
    <row r="216" spans="1:11" x14ac:dyDescent="0.25">
      <c r="A216" s="14">
        <v>44896</v>
      </c>
      <c r="B216" s="15" t="s">
        <v>262</v>
      </c>
      <c r="C216" s="16">
        <v>131354238</v>
      </c>
      <c r="D216" s="16">
        <v>35487</v>
      </c>
      <c r="E216" s="16" t="s">
        <v>1108</v>
      </c>
      <c r="F216" s="16">
        <v>1000057789</v>
      </c>
      <c r="G216" s="17" t="s">
        <v>8</v>
      </c>
      <c r="H216" s="18">
        <v>81526</v>
      </c>
      <c r="I216" s="18">
        <v>0</v>
      </c>
      <c r="J216" s="51">
        <f t="shared" ref="J216:J228" si="8">H216+I216</f>
        <v>81526</v>
      </c>
      <c r="K216" s="58"/>
    </row>
    <row r="217" spans="1:11" x14ac:dyDescent="0.25">
      <c r="A217" s="14">
        <v>44897</v>
      </c>
      <c r="B217" s="15" t="s">
        <v>262</v>
      </c>
      <c r="C217" s="16">
        <v>131354238</v>
      </c>
      <c r="D217" s="16">
        <v>35535</v>
      </c>
      <c r="E217" s="16" t="s">
        <v>1109</v>
      </c>
      <c r="F217" s="16">
        <v>1000057978</v>
      </c>
      <c r="G217" s="17" t="s">
        <v>8</v>
      </c>
      <c r="H217" s="18">
        <v>50400</v>
      </c>
      <c r="I217" s="18">
        <v>9072</v>
      </c>
      <c r="J217" s="51">
        <f t="shared" si="8"/>
        <v>59472</v>
      </c>
      <c r="K217" s="58"/>
    </row>
    <row r="218" spans="1:11" x14ac:dyDescent="0.25">
      <c r="A218" s="14">
        <v>44904</v>
      </c>
      <c r="B218" s="15" t="s">
        <v>262</v>
      </c>
      <c r="C218" s="16">
        <v>131354238</v>
      </c>
      <c r="D218" s="16">
        <v>35708</v>
      </c>
      <c r="E218" s="16" t="s">
        <v>1110</v>
      </c>
      <c r="F218" s="16">
        <v>1000057978</v>
      </c>
      <c r="G218" s="17" t="s">
        <v>8</v>
      </c>
      <c r="H218" s="18">
        <v>28300</v>
      </c>
      <c r="I218" s="18">
        <v>5094</v>
      </c>
      <c r="J218" s="51">
        <f t="shared" si="8"/>
        <v>33394</v>
      </c>
      <c r="K218" s="58"/>
    </row>
    <row r="219" spans="1:11" x14ac:dyDescent="0.25">
      <c r="A219" s="14">
        <v>44897</v>
      </c>
      <c r="B219" s="15" t="s">
        <v>262</v>
      </c>
      <c r="C219" s="16">
        <v>131354238</v>
      </c>
      <c r="D219" s="16">
        <v>35531</v>
      </c>
      <c r="E219" s="16" t="s">
        <v>1111</v>
      </c>
      <c r="F219" s="16">
        <v>1000057792</v>
      </c>
      <c r="G219" s="17" t="s">
        <v>8</v>
      </c>
      <c r="H219" s="18">
        <v>8761</v>
      </c>
      <c r="I219" s="18">
        <v>0</v>
      </c>
      <c r="J219" s="51">
        <f t="shared" si="8"/>
        <v>8761</v>
      </c>
      <c r="K219" s="58"/>
    </row>
    <row r="220" spans="1:11" x14ac:dyDescent="0.25">
      <c r="A220" s="14">
        <v>44897</v>
      </c>
      <c r="B220" s="15" t="s">
        <v>262</v>
      </c>
      <c r="C220" s="16">
        <v>131354238</v>
      </c>
      <c r="D220" s="16">
        <v>35532</v>
      </c>
      <c r="E220" s="16" t="s">
        <v>1112</v>
      </c>
      <c r="F220" s="16">
        <v>1000057700</v>
      </c>
      <c r="G220" s="17" t="s">
        <v>8</v>
      </c>
      <c r="H220" s="18">
        <v>88000</v>
      </c>
      <c r="I220" s="18">
        <v>15840</v>
      </c>
      <c r="J220" s="51">
        <f t="shared" si="8"/>
        <v>103840</v>
      </c>
      <c r="K220" s="58"/>
    </row>
    <row r="221" spans="1:11" x14ac:dyDescent="0.25">
      <c r="A221" s="14">
        <v>44952</v>
      </c>
      <c r="B221" s="15" t="s">
        <v>262</v>
      </c>
      <c r="C221" s="16">
        <v>131354238</v>
      </c>
      <c r="D221" s="16">
        <v>36019</v>
      </c>
      <c r="E221" s="16" t="s">
        <v>1113</v>
      </c>
      <c r="F221" s="16"/>
      <c r="G221" s="17" t="s">
        <v>8</v>
      </c>
      <c r="H221" s="18">
        <v>104569</v>
      </c>
      <c r="I221" s="18">
        <v>4484.34</v>
      </c>
      <c r="J221" s="51">
        <f t="shared" si="8"/>
        <v>109053.34</v>
      </c>
      <c r="K221" s="58"/>
    </row>
    <row r="222" spans="1:11" x14ac:dyDescent="0.25">
      <c r="A222" s="14">
        <v>44953</v>
      </c>
      <c r="B222" s="15" t="s">
        <v>262</v>
      </c>
      <c r="C222" s="25">
        <v>131354238</v>
      </c>
      <c r="D222" s="25">
        <v>36020</v>
      </c>
      <c r="E222" s="25" t="s">
        <v>1114</v>
      </c>
      <c r="F222" s="25">
        <v>1000057792</v>
      </c>
      <c r="G222" s="27" t="s">
        <v>8</v>
      </c>
      <c r="H222" s="36">
        <v>22267</v>
      </c>
      <c r="I222" s="36">
        <v>3560.4</v>
      </c>
      <c r="J222" s="64">
        <f t="shared" si="8"/>
        <v>25827.4</v>
      </c>
      <c r="K222" s="58"/>
    </row>
    <row r="223" spans="1:11" x14ac:dyDescent="0.25">
      <c r="A223" s="14">
        <v>44954</v>
      </c>
      <c r="B223" s="15" t="s">
        <v>262</v>
      </c>
      <c r="C223" s="90">
        <v>131354238</v>
      </c>
      <c r="D223" s="32">
        <v>36021</v>
      </c>
      <c r="E223" s="32" t="s">
        <v>1115</v>
      </c>
      <c r="F223" s="32">
        <v>1000057978</v>
      </c>
      <c r="G223" s="34" t="s">
        <v>8</v>
      </c>
      <c r="H223" s="38">
        <v>34500</v>
      </c>
      <c r="I223" s="38">
        <v>6210</v>
      </c>
      <c r="J223" s="66">
        <f t="shared" si="8"/>
        <v>40710</v>
      </c>
      <c r="K223" s="58"/>
    </row>
    <row r="224" spans="1:11" x14ac:dyDescent="0.25">
      <c r="A224" s="14">
        <v>44982</v>
      </c>
      <c r="B224" s="15" t="s">
        <v>262</v>
      </c>
      <c r="C224" s="90">
        <v>131354238</v>
      </c>
      <c r="D224" s="32">
        <v>36649</v>
      </c>
      <c r="E224" s="32" t="s">
        <v>1441</v>
      </c>
      <c r="F224" s="32">
        <v>1000058204</v>
      </c>
      <c r="G224" s="34" t="s">
        <v>8</v>
      </c>
      <c r="H224" s="38">
        <v>63720</v>
      </c>
      <c r="I224" s="38">
        <v>0</v>
      </c>
      <c r="J224" s="66">
        <f t="shared" si="8"/>
        <v>63720</v>
      </c>
      <c r="K224" s="58"/>
    </row>
    <row r="225" spans="1:11" x14ac:dyDescent="0.25">
      <c r="A225" s="14">
        <v>44952</v>
      </c>
      <c r="B225" s="15" t="s">
        <v>262</v>
      </c>
      <c r="C225" s="90">
        <v>131354238</v>
      </c>
      <c r="D225" s="32">
        <v>36650</v>
      </c>
      <c r="E225" s="32" t="s">
        <v>1442</v>
      </c>
      <c r="F225" s="32">
        <v>1000058205</v>
      </c>
      <c r="G225" s="34" t="s">
        <v>8</v>
      </c>
      <c r="H225" s="38">
        <v>3969</v>
      </c>
      <c r="I225" s="38">
        <v>3969</v>
      </c>
      <c r="J225" s="66">
        <f t="shared" si="8"/>
        <v>7938</v>
      </c>
      <c r="K225" s="58"/>
    </row>
    <row r="226" spans="1:11" x14ac:dyDescent="0.25">
      <c r="A226" s="14">
        <v>44767</v>
      </c>
      <c r="B226" s="15" t="s">
        <v>262</v>
      </c>
      <c r="C226" s="90">
        <v>131354238</v>
      </c>
      <c r="D226" s="32">
        <v>32145</v>
      </c>
      <c r="E226" s="32" t="s">
        <v>1616</v>
      </c>
      <c r="F226" s="32">
        <v>1000057101</v>
      </c>
      <c r="G226" s="34" t="s">
        <v>8</v>
      </c>
      <c r="H226" s="38">
        <v>53389</v>
      </c>
      <c r="I226" s="38">
        <v>0</v>
      </c>
      <c r="J226" s="66">
        <f t="shared" si="8"/>
        <v>53389</v>
      </c>
      <c r="K226" s="58"/>
    </row>
    <row r="227" spans="1:11" x14ac:dyDescent="0.25">
      <c r="A227" s="14">
        <v>44897</v>
      </c>
      <c r="B227" s="15" t="s">
        <v>262</v>
      </c>
      <c r="C227" s="90">
        <v>131354238</v>
      </c>
      <c r="D227" s="32">
        <v>35534</v>
      </c>
      <c r="E227" s="32" t="s">
        <v>1617</v>
      </c>
      <c r="F227" s="32">
        <v>1000057107</v>
      </c>
      <c r="G227" s="34" t="s">
        <v>8</v>
      </c>
      <c r="H227" s="38">
        <v>11186</v>
      </c>
      <c r="I227" s="38">
        <v>2013.48</v>
      </c>
      <c r="J227" s="66">
        <f t="shared" si="8"/>
        <v>13199.48</v>
      </c>
      <c r="K227" s="58"/>
    </row>
    <row r="228" spans="1:11" x14ac:dyDescent="0.25">
      <c r="A228" s="14">
        <v>44676</v>
      </c>
      <c r="B228" s="15" t="s">
        <v>262</v>
      </c>
      <c r="C228" s="90">
        <v>131354238</v>
      </c>
      <c r="D228" s="32">
        <v>29770</v>
      </c>
      <c r="E228" s="32" t="s">
        <v>1618</v>
      </c>
      <c r="F228" s="32">
        <v>1000056584</v>
      </c>
      <c r="G228" s="34" t="s">
        <v>8</v>
      </c>
      <c r="H228" s="38">
        <v>44000</v>
      </c>
      <c r="I228" s="38">
        <v>7920</v>
      </c>
      <c r="J228" s="66">
        <f t="shared" si="8"/>
        <v>51920</v>
      </c>
      <c r="K228" s="58"/>
    </row>
    <row r="229" spans="1:11" x14ac:dyDescent="0.25">
      <c r="A229" s="76">
        <v>44966</v>
      </c>
      <c r="B229" s="31" t="s">
        <v>1619</v>
      </c>
      <c r="C229" s="32">
        <v>131354238</v>
      </c>
      <c r="D229" s="32">
        <v>36974</v>
      </c>
      <c r="E229" s="32" t="s">
        <v>1620</v>
      </c>
      <c r="F229" s="32" t="s">
        <v>1621</v>
      </c>
      <c r="G229" s="34" t="s">
        <v>1614</v>
      </c>
      <c r="H229" s="38">
        <v>82500</v>
      </c>
      <c r="I229" s="38">
        <v>14850</v>
      </c>
      <c r="J229" s="78">
        <f>SUM(H229+I229)</f>
        <v>97350</v>
      </c>
      <c r="K229" s="58"/>
    </row>
    <row r="230" spans="1:11" x14ac:dyDescent="0.25">
      <c r="A230" s="70"/>
      <c r="B230" s="71" t="s">
        <v>13</v>
      </c>
      <c r="C230" s="91" t="s">
        <v>68</v>
      </c>
      <c r="D230" s="144" t="s">
        <v>261</v>
      </c>
      <c r="E230" s="145"/>
      <c r="F230" s="145"/>
      <c r="G230" s="145"/>
      <c r="H230" s="87"/>
      <c r="I230" s="87"/>
      <c r="J230" s="92"/>
      <c r="K230" s="75">
        <f>SUM(J231:J248)</f>
        <v>1776294.63</v>
      </c>
    </row>
    <row r="231" spans="1:11" x14ac:dyDescent="0.25">
      <c r="A231" s="14">
        <v>44509</v>
      </c>
      <c r="B231" s="15" t="s">
        <v>13</v>
      </c>
      <c r="C231" s="49" t="s">
        <v>68</v>
      </c>
      <c r="D231" s="32">
        <v>394374</v>
      </c>
      <c r="E231" s="32" t="s">
        <v>1352</v>
      </c>
      <c r="F231" s="32">
        <v>1000055243</v>
      </c>
      <c r="G231" s="34" t="s">
        <v>8</v>
      </c>
      <c r="H231" s="38">
        <v>76909.7</v>
      </c>
      <c r="I231" s="38">
        <v>241.57</v>
      </c>
      <c r="J231" s="66">
        <f t="shared" ref="J231:J238" si="9">H231+I231-K231</f>
        <v>77151.27</v>
      </c>
      <c r="K231" s="58"/>
    </row>
    <row r="232" spans="1:11" x14ac:dyDescent="0.25">
      <c r="A232" s="14">
        <v>44790</v>
      </c>
      <c r="B232" s="15" t="s">
        <v>13</v>
      </c>
      <c r="C232" s="16" t="s">
        <v>68</v>
      </c>
      <c r="D232" s="39">
        <v>421419</v>
      </c>
      <c r="E232" s="39" t="s">
        <v>263</v>
      </c>
      <c r="F232" s="39">
        <v>1000057301</v>
      </c>
      <c r="G232" s="41" t="s">
        <v>8</v>
      </c>
      <c r="H232" s="42">
        <v>48208</v>
      </c>
      <c r="I232" s="42">
        <v>0</v>
      </c>
      <c r="J232" s="67">
        <f t="shared" si="9"/>
        <v>48208</v>
      </c>
      <c r="K232" s="58"/>
    </row>
    <row r="233" spans="1:11" x14ac:dyDescent="0.25">
      <c r="A233" s="14">
        <v>44953</v>
      </c>
      <c r="B233" s="15" t="s">
        <v>13</v>
      </c>
      <c r="C233" s="16" t="s">
        <v>68</v>
      </c>
      <c r="D233" s="16">
        <v>436524</v>
      </c>
      <c r="E233" s="16" t="s">
        <v>1443</v>
      </c>
      <c r="F233" s="16">
        <v>1000058210</v>
      </c>
      <c r="G233" s="17" t="s">
        <v>879</v>
      </c>
      <c r="H233" s="18">
        <v>179833.5</v>
      </c>
      <c r="I233" s="18">
        <v>0</v>
      </c>
      <c r="J233" s="51">
        <f t="shared" si="9"/>
        <v>179833.5</v>
      </c>
      <c r="K233" s="58"/>
    </row>
    <row r="234" spans="1:11" x14ac:dyDescent="0.25">
      <c r="A234" s="43">
        <v>44965</v>
      </c>
      <c r="B234" s="15" t="s">
        <v>13</v>
      </c>
      <c r="C234" s="16" t="s">
        <v>68</v>
      </c>
      <c r="D234" s="16">
        <v>437501</v>
      </c>
      <c r="E234" s="16" t="s">
        <v>1444</v>
      </c>
      <c r="F234" s="16" t="s">
        <v>1445</v>
      </c>
      <c r="G234" s="17" t="s">
        <v>879</v>
      </c>
      <c r="H234" s="47">
        <v>44802</v>
      </c>
      <c r="I234" s="47">
        <v>8064.36</v>
      </c>
      <c r="J234" s="51">
        <f t="shared" si="9"/>
        <v>52866.36</v>
      </c>
      <c r="K234" s="69"/>
    </row>
    <row r="235" spans="1:11" x14ac:dyDescent="0.25">
      <c r="A235" s="48">
        <v>44951</v>
      </c>
      <c r="B235" s="15" t="s">
        <v>13</v>
      </c>
      <c r="C235" s="49" t="s">
        <v>68</v>
      </c>
      <c r="D235" s="32">
        <v>436376</v>
      </c>
      <c r="E235" s="32" t="s">
        <v>1622</v>
      </c>
      <c r="F235" s="32">
        <v>1000058210</v>
      </c>
      <c r="G235" s="34" t="s">
        <v>879</v>
      </c>
      <c r="H235" s="50">
        <v>63976</v>
      </c>
      <c r="I235" s="47">
        <v>9157.68</v>
      </c>
      <c r="J235" s="51">
        <f t="shared" si="9"/>
        <v>73133.679999999993</v>
      </c>
      <c r="K235" s="45"/>
    </row>
    <row r="236" spans="1:11" x14ac:dyDescent="0.25">
      <c r="A236" s="48">
        <v>44974</v>
      </c>
      <c r="B236" s="15" t="s">
        <v>13</v>
      </c>
      <c r="C236" s="49" t="s">
        <v>68</v>
      </c>
      <c r="D236" s="32">
        <v>437313</v>
      </c>
      <c r="E236" s="32" t="s">
        <v>1446</v>
      </c>
      <c r="F236" s="32">
        <v>1000058232</v>
      </c>
      <c r="G236" s="34" t="s">
        <v>879</v>
      </c>
      <c r="H236" s="50">
        <v>119889</v>
      </c>
      <c r="I236" s="47">
        <v>0</v>
      </c>
      <c r="J236" s="51">
        <f t="shared" si="9"/>
        <v>119889</v>
      </c>
      <c r="K236" s="45"/>
    </row>
    <row r="237" spans="1:11" x14ac:dyDescent="0.25">
      <c r="A237" s="48">
        <v>44971</v>
      </c>
      <c r="B237" s="15" t="s">
        <v>13</v>
      </c>
      <c r="C237" s="49" t="s">
        <v>68</v>
      </c>
      <c r="D237" s="32">
        <v>438080</v>
      </c>
      <c r="E237" s="32" t="s">
        <v>1447</v>
      </c>
      <c r="F237" s="32" t="s">
        <v>1448</v>
      </c>
      <c r="G237" s="34" t="s">
        <v>879</v>
      </c>
      <c r="H237" s="50">
        <v>191955</v>
      </c>
      <c r="I237" s="47">
        <v>0</v>
      </c>
      <c r="J237" s="51">
        <f t="shared" si="9"/>
        <v>191955</v>
      </c>
      <c r="K237" s="45"/>
    </row>
    <row r="238" spans="1:11" x14ac:dyDescent="0.25">
      <c r="A238" s="48">
        <v>44974</v>
      </c>
      <c r="B238" s="15" t="s">
        <v>13</v>
      </c>
      <c r="C238" s="49" t="s">
        <v>68</v>
      </c>
      <c r="D238" s="32">
        <v>438482</v>
      </c>
      <c r="E238" s="32" t="s">
        <v>1449</v>
      </c>
      <c r="F238" s="32">
        <v>10000582</v>
      </c>
      <c r="G238" s="34" t="s">
        <v>879</v>
      </c>
      <c r="H238" s="50">
        <v>13100</v>
      </c>
      <c r="I238" s="47">
        <v>2358</v>
      </c>
      <c r="J238" s="51">
        <f t="shared" si="9"/>
        <v>15458</v>
      </c>
      <c r="K238" s="45"/>
    </row>
    <row r="239" spans="1:11" x14ac:dyDescent="0.25">
      <c r="A239" s="76">
        <v>44993</v>
      </c>
      <c r="B239" s="31" t="s">
        <v>1623</v>
      </c>
      <c r="C239" s="32">
        <v>101070587</v>
      </c>
      <c r="D239" s="32">
        <v>440185</v>
      </c>
      <c r="E239" s="32" t="s">
        <v>1624</v>
      </c>
      <c r="F239" s="32" t="s">
        <v>1625</v>
      </c>
      <c r="G239" s="34" t="s">
        <v>1574</v>
      </c>
      <c r="H239" s="38">
        <v>299722.5</v>
      </c>
      <c r="I239" s="38">
        <v>0</v>
      </c>
      <c r="J239" s="78">
        <f>SUM(H239+I239)</f>
        <v>299722.5</v>
      </c>
      <c r="K239" s="58"/>
    </row>
    <row r="240" spans="1:11" x14ac:dyDescent="0.25">
      <c r="A240" s="76">
        <v>44992</v>
      </c>
      <c r="B240" s="31" t="s">
        <v>1623</v>
      </c>
      <c r="C240" s="32">
        <v>101070587</v>
      </c>
      <c r="D240" s="32">
        <v>440038</v>
      </c>
      <c r="E240" s="32" t="s">
        <v>1626</v>
      </c>
      <c r="F240" s="32">
        <v>1000058306</v>
      </c>
      <c r="G240" s="34" t="s">
        <v>1574</v>
      </c>
      <c r="H240" s="38">
        <v>3538</v>
      </c>
      <c r="I240" s="38">
        <v>424.44</v>
      </c>
      <c r="J240" s="78">
        <v>3962.44</v>
      </c>
      <c r="K240" s="58"/>
    </row>
    <row r="241" spans="1:11" x14ac:dyDescent="0.25">
      <c r="A241" s="76">
        <v>44988</v>
      </c>
      <c r="B241" s="31" t="s">
        <v>1623</v>
      </c>
      <c r="C241" s="32">
        <v>101070587</v>
      </c>
      <c r="D241" s="32">
        <v>439539</v>
      </c>
      <c r="E241" s="32" t="s">
        <v>1627</v>
      </c>
      <c r="F241" s="32">
        <v>1000058314</v>
      </c>
      <c r="G241" s="34" t="s">
        <v>1574</v>
      </c>
      <c r="H241" s="38">
        <v>69338</v>
      </c>
      <c r="I241" s="38">
        <v>3785.94</v>
      </c>
      <c r="J241" s="78">
        <v>73123.94</v>
      </c>
      <c r="K241" s="58"/>
    </row>
    <row r="242" spans="1:11" x14ac:dyDescent="0.25">
      <c r="A242" s="76">
        <v>44987</v>
      </c>
      <c r="B242" s="31" t="s">
        <v>1623</v>
      </c>
      <c r="C242" s="32">
        <v>101070587</v>
      </c>
      <c r="D242" s="32">
        <v>439550</v>
      </c>
      <c r="E242" s="32" t="s">
        <v>1628</v>
      </c>
      <c r="F242" s="32" t="s">
        <v>1625</v>
      </c>
      <c r="G242" s="34" t="s">
        <v>1574</v>
      </c>
      <c r="H242" s="38">
        <v>179833.5</v>
      </c>
      <c r="I242" s="38">
        <v>0</v>
      </c>
      <c r="J242" s="78">
        <f t="shared" ref="J242:J248" si="10">SUM(H242+I242)</f>
        <v>179833.5</v>
      </c>
      <c r="K242" s="58"/>
    </row>
    <row r="243" spans="1:11" x14ac:dyDescent="0.25">
      <c r="A243" s="76">
        <v>44980</v>
      </c>
      <c r="B243" s="31" t="s">
        <v>1623</v>
      </c>
      <c r="C243" s="32">
        <v>101070587</v>
      </c>
      <c r="D243" s="32">
        <v>439037</v>
      </c>
      <c r="E243" s="32" t="s">
        <v>1629</v>
      </c>
      <c r="F243" s="32">
        <v>1000058276</v>
      </c>
      <c r="G243" s="34" t="s">
        <v>1574</v>
      </c>
      <c r="H243" s="38">
        <v>119889</v>
      </c>
      <c r="I243" s="38">
        <v>0</v>
      </c>
      <c r="J243" s="78">
        <f t="shared" si="10"/>
        <v>119889</v>
      </c>
      <c r="K243" s="58"/>
    </row>
    <row r="244" spans="1:11" x14ac:dyDescent="0.25">
      <c r="A244" s="76">
        <v>44988</v>
      </c>
      <c r="B244" s="31" t="s">
        <v>1623</v>
      </c>
      <c r="C244" s="32">
        <v>101070587</v>
      </c>
      <c r="D244" s="32">
        <v>439708</v>
      </c>
      <c r="E244" s="32" t="s">
        <v>1630</v>
      </c>
      <c r="F244" s="32">
        <v>1000058306</v>
      </c>
      <c r="G244" s="34" t="s">
        <v>1574</v>
      </c>
      <c r="H244" s="38">
        <v>52858</v>
      </c>
      <c r="I244" s="38">
        <v>424.44</v>
      </c>
      <c r="J244" s="78">
        <f t="shared" si="10"/>
        <v>53282.44</v>
      </c>
      <c r="K244" s="58"/>
    </row>
    <row r="245" spans="1:11" x14ac:dyDescent="0.25">
      <c r="A245" s="76">
        <v>44971</v>
      </c>
      <c r="B245" s="31" t="s">
        <v>1623</v>
      </c>
      <c r="C245" s="32">
        <v>101070587</v>
      </c>
      <c r="D245" s="32">
        <v>438112</v>
      </c>
      <c r="E245" s="32" t="s">
        <v>1631</v>
      </c>
      <c r="F245" s="32">
        <v>1000058248</v>
      </c>
      <c r="G245" s="34" t="s">
        <v>1574</v>
      </c>
      <c r="H245" s="38">
        <v>59944.5</v>
      </c>
      <c r="I245" s="38">
        <v>0</v>
      </c>
      <c r="J245" s="78">
        <f t="shared" si="10"/>
        <v>59944.5</v>
      </c>
      <c r="K245" s="58"/>
    </row>
    <row r="246" spans="1:11" x14ac:dyDescent="0.25">
      <c r="A246" s="76">
        <v>44974</v>
      </c>
      <c r="B246" s="31" t="s">
        <v>1623</v>
      </c>
      <c r="C246" s="32">
        <v>101070587</v>
      </c>
      <c r="D246" s="32">
        <v>438500</v>
      </c>
      <c r="E246" s="32" t="s">
        <v>1632</v>
      </c>
      <c r="F246" s="32">
        <v>1000058266</v>
      </c>
      <c r="G246" s="34" t="s">
        <v>1574</v>
      </c>
      <c r="H246" s="38">
        <v>59944.5</v>
      </c>
      <c r="I246" s="38">
        <v>0</v>
      </c>
      <c r="J246" s="78">
        <f t="shared" si="10"/>
        <v>59944.5</v>
      </c>
      <c r="K246" s="58"/>
    </row>
    <row r="247" spans="1:11" x14ac:dyDescent="0.25">
      <c r="A247" s="76">
        <v>45006</v>
      </c>
      <c r="B247" s="31" t="s">
        <v>1623</v>
      </c>
      <c r="C247" s="32">
        <v>101070587</v>
      </c>
      <c r="D247" s="32">
        <v>441379</v>
      </c>
      <c r="E247" s="32" t="s">
        <v>1633</v>
      </c>
      <c r="F247" s="32">
        <v>1000058377</v>
      </c>
      <c r="G247" s="34" t="s">
        <v>1574</v>
      </c>
      <c r="H247" s="38">
        <v>48208</v>
      </c>
      <c r="I247" s="38">
        <v>0</v>
      </c>
      <c r="J247" s="78">
        <f t="shared" si="10"/>
        <v>48208</v>
      </c>
      <c r="K247" s="58"/>
    </row>
    <row r="248" spans="1:11" x14ac:dyDescent="0.25">
      <c r="A248" s="76">
        <v>45013</v>
      </c>
      <c r="B248" s="31" t="s">
        <v>1623</v>
      </c>
      <c r="C248" s="32">
        <v>101070587</v>
      </c>
      <c r="D248" s="32">
        <v>441975</v>
      </c>
      <c r="E248" s="32" t="s">
        <v>1634</v>
      </c>
      <c r="F248" s="32">
        <v>1000058391</v>
      </c>
      <c r="G248" s="34" t="s">
        <v>1574</v>
      </c>
      <c r="H248" s="38">
        <v>119889</v>
      </c>
      <c r="I248" s="38">
        <v>0</v>
      </c>
      <c r="J248" s="78">
        <f t="shared" si="10"/>
        <v>119889</v>
      </c>
      <c r="K248" s="58"/>
    </row>
    <row r="249" spans="1:11" x14ac:dyDescent="0.25">
      <c r="A249" s="70"/>
      <c r="B249" s="71" t="str">
        <f>B250</f>
        <v>BIO-WIN,S.R.L.</v>
      </c>
      <c r="C249" s="89" t="str">
        <f>C250</f>
        <v>101155485</v>
      </c>
      <c r="D249" s="144" t="s">
        <v>264</v>
      </c>
      <c r="E249" s="145"/>
      <c r="F249" s="145"/>
      <c r="G249" s="145"/>
      <c r="H249" s="88"/>
      <c r="I249" s="73"/>
      <c r="J249" s="74"/>
      <c r="K249" s="75">
        <f>SUM(J250:J261)</f>
        <v>39600</v>
      </c>
    </row>
    <row r="250" spans="1:11" x14ac:dyDescent="0.25">
      <c r="A250" s="14">
        <v>44818</v>
      </c>
      <c r="B250" s="15" t="s">
        <v>14</v>
      </c>
      <c r="C250" s="49" t="s">
        <v>69</v>
      </c>
      <c r="D250" s="32">
        <v>1618</v>
      </c>
      <c r="E250" s="32" t="s">
        <v>265</v>
      </c>
      <c r="F250" s="32">
        <v>1000057501</v>
      </c>
      <c r="G250" s="34" t="s">
        <v>266</v>
      </c>
      <c r="H250" s="53">
        <v>3300</v>
      </c>
      <c r="I250" s="18">
        <v>0</v>
      </c>
      <c r="J250" s="51">
        <f t="shared" ref="J250:J258" si="11">H250+I250-K250</f>
        <v>3300</v>
      </c>
      <c r="K250" s="58"/>
    </row>
    <row r="251" spans="1:11" x14ac:dyDescent="0.25">
      <c r="A251" s="14">
        <v>44791</v>
      </c>
      <c r="B251" s="15" t="s">
        <v>14</v>
      </c>
      <c r="C251" s="49" t="s">
        <v>69</v>
      </c>
      <c r="D251" s="32">
        <v>1591</v>
      </c>
      <c r="E251" s="32" t="s">
        <v>267</v>
      </c>
      <c r="F251" s="32">
        <v>1000057305</v>
      </c>
      <c r="G251" s="34" t="s">
        <v>41</v>
      </c>
      <c r="H251" s="53">
        <v>3300</v>
      </c>
      <c r="I251" s="18">
        <v>0</v>
      </c>
      <c r="J251" s="51">
        <f t="shared" si="11"/>
        <v>3300</v>
      </c>
      <c r="K251" s="58"/>
    </row>
    <row r="252" spans="1:11" x14ac:dyDescent="0.25">
      <c r="A252" s="14">
        <v>44911</v>
      </c>
      <c r="B252" s="15" t="s">
        <v>14</v>
      </c>
      <c r="C252" s="16" t="s">
        <v>69</v>
      </c>
      <c r="D252" s="39">
        <v>1701</v>
      </c>
      <c r="E252" s="39" t="s">
        <v>1116</v>
      </c>
      <c r="F252" s="39"/>
      <c r="G252" s="41" t="s">
        <v>41</v>
      </c>
      <c r="H252" s="18">
        <v>3300</v>
      </c>
      <c r="I252" s="18">
        <v>0</v>
      </c>
      <c r="J252" s="51">
        <f t="shared" si="11"/>
        <v>3300</v>
      </c>
      <c r="K252" s="58"/>
    </row>
    <row r="253" spans="1:11" x14ac:dyDescent="0.25">
      <c r="A253" s="14">
        <v>44945</v>
      </c>
      <c r="B253" s="15" t="s">
        <v>14</v>
      </c>
      <c r="C253" s="16" t="s">
        <v>69</v>
      </c>
      <c r="D253" s="16">
        <v>1731</v>
      </c>
      <c r="E253" s="16" t="s">
        <v>1353</v>
      </c>
      <c r="F253" s="16"/>
      <c r="G253" s="17" t="s">
        <v>41</v>
      </c>
      <c r="H253" s="18">
        <v>3300</v>
      </c>
      <c r="I253" s="18">
        <v>0</v>
      </c>
      <c r="J253" s="51">
        <f t="shared" si="11"/>
        <v>3300</v>
      </c>
      <c r="K253" s="58"/>
    </row>
    <row r="254" spans="1:11" x14ac:dyDescent="0.25">
      <c r="A254" s="14">
        <v>44937</v>
      </c>
      <c r="B254" s="15" t="s">
        <v>14</v>
      </c>
      <c r="C254" s="16" t="s">
        <v>69</v>
      </c>
      <c r="D254" s="16">
        <v>1718</v>
      </c>
      <c r="E254" s="16" t="s">
        <v>1354</v>
      </c>
      <c r="F254" s="16"/>
      <c r="G254" s="17" t="s">
        <v>41</v>
      </c>
      <c r="H254" s="18">
        <v>3300</v>
      </c>
      <c r="I254" s="18">
        <v>0</v>
      </c>
      <c r="J254" s="51">
        <f t="shared" si="11"/>
        <v>3300</v>
      </c>
      <c r="K254" s="58"/>
    </row>
    <row r="255" spans="1:11" x14ac:dyDescent="0.25">
      <c r="A255" s="14">
        <v>44952</v>
      </c>
      <c r="B255" s="24" t="s">
        <v>14</v>
      </c>
      <c r="C255" s="25" t="s">
        <v>69</v>
      </c>
      <c r="D255" s="25">
        <v>1739</v>
      </c>
      <c r="E255" s="25" t="s">
        <v>1355</v>
      </c>
      <c r="F255" s="25"/>
      <c r="G255" s="27" t="s">
        <v>41</v>
      </c>
      <c r="H255" s="36">
        <v>3300</v>
      </c>
      <c r="I255" s="18">
        <v>0</v>
      </c>
      <c r="J255" s="51">
        <f t="shared" si="11"/>
        <v>3300</v>
      </c>
      <c r="K255" s="58"/>
    </row>
    <row r="256" spans="1:11" x14ac:dyDescent="0.25">
      <c r="A256" s="93">
        <v>44959</v>
      </c>
      <c r="B256" s="31" t="s">
        <v>14</v>
      </c>
      <c r="C256" s="32" t="s">
        <v>69</v>
      </c>
      <c r="D256" s="32">
        <v>1744</v>
      </c>
      <c r="E256" s="32" t="s">
        <v>1450</v>
      </c>
      <c r="F256" s="32"/>
      <c r="G256" s="34" t="s">
        <v>41</v>
      </c>
      <c r="H256" s="57">
        <v>3300</v>
      </c>
      <c r="I256" s="53">
        <v>0</v>
      </c>
      <c r="J256" s="51">
        <f t="shared" si="11"/>
        <v>3300</v>
      </c>
      <c r="K256" s="58"/>
    </row>
    <row r="257" spans="1:11" x14ac:dyDescent="0.25">
      <c r="A257" s="93">
        <v>44966</v>
      </c>
      <c r="B257" s="31" t="s">
        <v>14</v>
      </c>
      <c r="C257" s="32" t="s">
        <v>69</v>
      </c>
      <c r="D257" s="32">
        <v>1750</v>
      </c>
      <c r="E257" s="32" t="s">
        <v>1451</v>
      </c>
      <c r="F257" s="32"/>
      <c r="G257" s="34" t="s">
        <v>41</v>
      </c>
      <c r="H257" s="57">
        <v>3300</v>
      </c>
      <c r="I257" s="53">
        <v>0</v>
      </c>
      <c r="J257" s="51">
        <f t="shared" si="11"/>
        <v>3300</v>
      </c>
      <c r="K257" s="58"/>
    </row>
    <row r="258" spans="1:11" x14ac:dyDescent="0.25">
      <c r="A258" s="93">
        <v>44979</v>
      </c>
      <c r="B258" s="31" t="s">
        <v>14</v>
      </c>
      <c r="C258" s="32" t="s">
        <v>69</v>
      </c>
      <c r="D258" s="32">
        <v>1763</v>
      </c>
      <c r="E258" s="32" t="s">
        <v>1452</v>
      </c>
      <c r="F258" s="32">
        <v>1000058259</v>
      </c>
      <c r="G258" s="34" t="s">
        <v>41</v>
      </c>
      <c r="H258" s="57">
        <v>3300</v>
      </c>
      <c r="I258" s="53">
        <v>0</v>
      </c>
      <c r="J258" s="51">
        <f t="shared" si="11"/>
        <v>3300</v>
      </c>
      <c r="K258" s="58"/>
    </row>
    <row r="259" spans="1:11" x14ac:dyDescent="0.25">
      <c r="A259" s="76">
        <v>44987</v>
      </c>
      <c r="B259" s="31" t="s">
        <v>1635</v>
      </c>
      <c r="C259" s="32">
        <v>101155485</v>
      </c>
      <c r="D259" s="32">
        <v>1770</v>
      </c>
      <c r="E259" s="32" t="s">
        <v>1636</v>
      </c>
      <c r="F259" s="32">
        <v>1000058259</v>
      </c>
      <c r="G259" s="34" t="s">
        <v>1614</v>
      </c>
      <c r="H259" s="38">
        <v>3300</v>
      </c>
      <c r="I259" s="38">
        <v>0</v>
      </c>
      <c r="J259" s="78">
        <f>SUM(H259+I259)</f>
        <v>3300</v>
      </c>
      <c r="K259" s="58"/>
    </row>
    <row r="260" spans="1:11" x14ac:dyDescent="0.25">
      <c r="A260" s="76">
        <v>45007</v>
      </c>
      <c r="B260" s="31" t="s">
        <v>1635</v>
      </c>
      <c r="C260" s="32">
        <v>101155485</v>
      </c>
      <c r="D260" s="32">
        <v>1784</v>
      </c>
      <c r="E260" s="32" t="s">
        <v>1637</v>
      </c>
      <c r="F260" s="32">
        <v>1000058259</v>
      </c>
      <c r="G260" s="34" t="s">
        <v>1614</v>
      </c>
      <c r="H260" s="38">
        <v>3300</v>
      </c>
      <c r="I260" s="38">
        <v>0</v>
      </c>
      <c r="J260" s="78">
        <f>SUM(H260+I260)</f>
        <v>3300</v>
      </c>
      <c r="K260" s="58"/>
    </row>
    <row r="261" spans="1:11" x14ac:dyDescent="0.25">
      <c r="A261" s="76">
        <v>45014</v>
      </c>
      <c r="B261" s="31" t="s">
        <v>1635</v>
      </c>
      <c r="C261" s="32">
        <v>101155485</v>
      </c>
      <c r="D261" s="32">
        <v>1792</v>
      </c>
      <c r="E261" s="32" t="s">
        <v>1638</v>
      </c>
      <c r="F261" s="32">
        <v>1000058259</v>
      </c>
      <c r="G261" s="34" t="s">
        <v>1614</v>
      </c>
      <c r="H261" s="38">
        <v>3300</v>
      </c>
      <c r="I261" s="38">
        <v>0</v>
      </c>
      <c r="J261" s="78">
        <f>SUM(H261+I261)</f>
        <v>3300</v>
      </c>
      <c r="K261" s="58"/>
    </row>
    <row r="262" spans="1:11" x14ac:dyDescent="0.25">
      <c r="A262" s="94"/>
      <c r="B262" s="95" t="str">
        <f>B263</f>
        <v xml:space="preserve">BRECHEN COMMERCE INTERNATIONAL </v>
      </c>
      <c r="C262" s="86">
        <f>C263</f>
        <v>132128141</v>
      </c>
      <c r="D262" s="144" t="s">
        <v>264</v>
      </c>
      <c r="E262" s="145"/>
      <c r="F262" s="145"/>
      <c r="G262" s="145"/>
      <c r="H262" s="87"/>
      <c r="I262" s="88"/>
      <c r="J262" s="74"/>
      <c r="K262" s="75">
        <f>SUM(J263:J264)</f>
        <v>104500</v>
      </c>
    </row>
    <row r="263" spans="1:11" x14ac:dyDescent="0.25">
      <c r="A263" s="14">
        <v>44893</v>
      </c>
      <c r="B263" s="52" t="s">
        <v>1117</v>
      </c>
      <c r="C263" s="39">
        <v>132128141</v>
      </c>
      <c r="D263" s="39">
        <v>115</v>
      </c>
      <c r="E263" s="39" t="s">
        <v>269</v>
      </c>
      <c r="F263" s="40" t="s">
        <v>1453</v>
      </c>
      <c r="G263" s="41" t="s">
        <v>37</v>
      </c>
      <c r="H263" s="42">
        <v>104500</v>
      </c>
      <c r="I263" s="18">
        <v>0</v>
      </c>
      <c r="J263" s="51">
        <f>H263+I263-K263</f>
        <v>104500</v>
      </c>
      <c r="K263" s="58"/>
    </row>
    <row r="264" spans="1:11" x14ac:dyDescent="0.25">
      <c r="A264" s="70"/>
      <c r="B264" s="71" t="str">
        <f>B265</f>
        <v xml:space="preserve">BLAXCORP MEDICAL </v>
      </c>
      <c r="C264" s="72">
        <f>C265</f>
        <v>132312262</v>
      </c>
      <c r="D264" s="138" t="s">
        <v>264</v>
      </c>
      <c r="E264" s="139"/>
      <c r="F264" s="139"/>
      <c r="G264" s="140"/>
      <c r="H264" s="73"/>
      <c r="I264" s="73"/>
      <c r="J264" s="74"/>
      <c r="K264" s="75">
        <f>SUM(J265:J267)</f>
        <v>85104.92</v>
      </c>
    </row>
    <row r="265" spans="1:11" x14ac:dyDescent="0.25">
      <c r="A265" s="14">
        <v>44903</v>
      </c>
      <c r="B265" s="15" t="s">
        <v>1118</v>
      </c>
      <c r="C265" s="16">
        <v>132312262</v>
      </c>
      <c r="D265" s="16">
        <v>356</v>
      </c>
      <c r="E265" s="16" t="s">
        <v>1119</v>
      </c>
      <c r="F265" s="22">
        <v>1000058036</v>
      </c>
      <c r="G265" s="17" t="s">
        <v>8</v>
      </c>
      <c r="H265" s="18">
        <v>79267.199999999997</v>
      </c>
      <c r="I265" s="18">
        <v>0</v>
      </c>
      <c r="J265" s="51">
        <f>H265+I265-K265</f>
        <v>79267.199999999997</v>
      </c>
      <c r="K265" s="58"/>
    </row>
    <row r="266" spans="1:11" x14ac:dyDescent="0.25">
      <c r="A266" s="76">
        <v>45012</v>
      </c>
      <c r="B266" s="31" t="s">
        <v>1639</v>
      </c>
      <c r="C266" s="32">
        <v>132312262</v>
      </c>
      <c r="D266" s="32">
        <v>415</v>
      </c>
      <c r="E266" s="32" t="s">
        <v>1640</v>
      </c>
      <c r="F266" s="32">
        <v>1000058309</v>
      </c>
      <c r="G266" s="34" t="s">
        <v>1614</v>
      </c>
      <c r="H266" s="38">
        <v>5572.64</v>
      </c>
      <c r="I266" s="38">
        <v>265.08</v>
      </c>
      <c r="J266" s="78">
        <f>SUM(H266+I266)</f>
        <v>5837.72</v>
      </c>
      <c r="K266" s="58"/>
    </row>
    <row r="267" spans="1:11" x14ac:dyDescent="0.25">
      <c r="A267" s="70"/>
      <c r="B267" s="71" t="s">
        <v>47</v>
      </c>
      <c r="C267" s="72" t="s">
        <v>70</v>
      </c>
      <c r="D267" s="138" t="s">
        <v>42</v>
      </c>
      <c r="E267" s="139"/>
      <c r="F267" s="139"/>
      <c r="G267" s="140"/>
      <c r="H267" s="73"/>
      <c r="I267" s="73"/>
      <c r="J267" s="74"/>
      <c r="K267" s="75">
        <f>SUM(J268:J291)</f>
        <v>2249054</v>
      </c>
    </row>
    <row r="268" spans="1:11" x14ac:dyDescent="0.25">
      <c r="A268" s="14">
        <v>44593</v>
      </c>
      <c r="B268" s="15" t="s">
        <v>47</v>
      </c>
      <c r="C268" s="16" t="s">
        <v>70</v>
      </c>
      <c r="D268" s="16">
        <v>86</v>
      </c>
      <c r="E268" s="16" t="s">
        <v>271</v>
      </c>
      <c r="F268" s="16">
        <v>1000055897</v>
      </c>
      <c r="G268" s="17" t="s">
        <v>270</v>
      </c>
      <c r="H268" s="18">
        <v>108150</v>
      </c>
      <c r="I268" s="18">
        <v>0</v>
      </c>
      <c r="J268" s="51">
        <f t="shared" ref="J268:J291" si="12">H268+I268-K268</f>
        <v>108150</v>
      </c>
      <c r="K268" s="58"/>
    </row>
    <row r="269" spans="1:11" x14ac:dyDescent="0.25">
      <c r="A269" s="14">
        <v>44663</v>
      </c>
      <c r="B269" s="15" t="s">
        <v>47</v>
      </c>
      <c r="C269" s="16" t="s">
        <v>70</v>
      </c>
      <c r="D269" s="16">
        <v>102</v>
      </c>
      <c r="E269" s="16" t="s">
        <v>273</v>
      </c>
      <c r="F269" s="16">
        <v>1000056392</v>
      </c>
      <c r="G269" s="17" t="s">
        <v>270</v>
      </c>
      <c r="H269" s="18">
        <v>95349</v>
      </c>
      <c r="I269" s="18">
        <v>0</v>
      </c>
      <c r="J269" s="51">
        <f t="shared" si="12"/>
        <v>95349</v>
      </c>
      <c r="K269" s="58"/>
    </row>
    <row r="270" spans="1:11" x14ac:dyDescent="0.25">
      <c r="A270" s="14">
        <v>44760</v>
      </c>
      <c r="B270" s="15" t="s">
        <v>47</v>
      </c>
      <c r="C270" s="16" t="s">
        <v>70</v>
      </c>
      <c r="D270" s="16">
        <v>121</v>
      </c>
      <c r="E270" s="16" t="s">
        <v>274</v>
      </c>
      <c r="F270" s="16">
        <v>1000057030</v>
      </c>
      <c r="G270" s="17" t="s">
        <v>270</v>
      </c>
      <c r="H270" s="18">
        <v>99050</v>
      </c>
      <c r="I270" s="18">
        <v>0</v>
      </c>
      <c r="J270" s="51">
        <f t="shared" si="12"/>
        <v>99050</v>
      </c>
      <c r="K270" s="58"/>
    </row>
    <row r="271" spans="1:11" x14ac:dyDescent="0.25">
      <c r="A271" s="14">
        <v>44767</v>
      </c>
      <c r="B271" s="15" t="s">
        <v>47</v>
      </c>
      <c r="C271" s="16" t="s">
        <v>70</v>
      </c>
      <c r="D271" s="16">
        <v>123</v>
      </c>
      <c r="E271" s="16" t="s">
        <v>277</v>
      </c>
      <c r="F271" s="16">
        <v>1000057136</v>
      </c>
      <c r="G271" s="17" t="s">
        <v>48</v>
      </c>
      <c r="H271" s="18">
        <v>40000</v>
      </c>
      <c r="I271" s="18">
        <v>0</v>
      </c>
      <c r="J271" s="51">
        <f t="shared" si="12"/>
        <v>40000</v>
      </c>
      <c r="K271" s="58"/>
    </row>
    <row r="272" spans="1:11" x14ac:dyDescent="0.25">
      <c r="A272" s="14">
        <v>44796</v>
      </c>
      <c r="B272" s="15" t="s">
        <v>47</v>
      </c>
      <c r="C272" s="16" t="s">
        <v>70</v>
      </c>
      <c r="D272" s="16">
        <v>127</v>
      </c>
      <c r="E272" s="16" t="s">
        <v>279</v>
      </c>
      <c r="F272" s="16">
        <v>1000057328</v>
      </c>
      <c r="G272" s="17" t="s">
        <v>71</v>
      </c>
      <c r="H272" s="18">
        <v>56000</v>
      </c>
      <c r="I272" s="18">
        <v>10080</v>
      </c>
      <c r="J272" s="51">
        <f t="shared" si="12"/>
        <v>66080</v>
      </c>
      <c r="K272" s="58"/>
    </row>
    <row r="273" spans="1:11" x14ac:dyDescent="0.25">
      <c r="A273" s="14">
        <v>44812</v>
      </c>
      <c r="B273" s="15" t="s">
        <v>47</v>
      </c>
      <c r="C273" s="16" t="s">
        <v>70</v>
      </c>
      <c r="D273" s="16">
        <v>128</v>
      </c>
      <c r="E273" s="16" t="s">
        <v>280</v>
      </c>
      <c r="F273" s="16">
        <v>1000057334</v>
      </c>
      <c r="G273" s="17" t="s">
        <v>72</v>
      </c>
      <c r="H273" s="18">
        <v>91400</v>
      </c>
      <c r="I273" s="18">
        <v>0</v>
      </c>
      <c r="J273" s="51">
        <f t="shared" si="12"/>
        <v>91400</v>
      </c>
      <c r="K273" s="58"/>
    </row>
    <row r="274" spans="1:11" x14ac:dyDescent="0.25">
      <c r="A274" s="14">
        <v>44812</v>
      </c>
      <c r="B274" s="15" t="s">
        <v>47</v>
      </c>
      <c r="C274" s="16" t="s">
        <v>70</v>
      </c>
      <c r="D274" s="16">
        <v>134</v>
      </c>
      <c r="E274" s="16" t="s">
        <v>283</v>
      </c>
      <c r="F274" s="16">
        <v>1000057419</v>
      </c>
      <c r="G274" s="17" t="s">
        <v>284</v>
      </c>
      <c r="H274" s="18">
        <v>80000</v>
      </c>
      <c r="I274" s="18">
        <v>14400</v>
      </c>
      <c r="J274" s="51">
        <f t="shared" si="12"/>
        <v>94400</v>
      </c>
      <c r="K274" s="58"/>
    </row>
    <row r="275" spans="1:11" x14ac:dyDescent="0.25">
      <c r="A275" s="14">
        <v>44817</v>
      </c>
      <c r="B275" s="15" t="s">
        <v>47</v>
      </c>
      <c r="C275" s="16" t="s">
        <v>70</v>
      </c>
      <c r="D275" s="16">
        <v>138</v>
      </c>
      <c r="E275" s="16" t="s">
        <v>285</v>
      </c>
      <c r="F275" s="16">
        <v>1000057442</v>
      </c>
      <c r="G275" s="17" t="s">
        <v>286</v>
      </c>
      <c r="H275" s="18">
        <v>32550</v>
      </c>
      <c r="I275" s="18">
        <v>0</v>
      </c>
      <c r="J275" s="51">
        <f t="shared" si="12"/>
        <v>32550</v>
      </c>
      <c r="K275" s="58"/>
    </row>
    <row r="276" spans="1:11" x14ac:dyDescent="0.25">
      <c r="A276" s="14">
        <v>44817</v>
      </c>
      <c r="B276" s="15" t="s">
        <v>47</v>
      </c>
      <c r="C276" s="16" t="s">
        <v>70</v>
      </c>
      <c r="D276" s="16">
        <v>141</v>
      </c>
      <c r="E276" s="16" t="s">
        <v>287</v>
      </c>
      <c r="F276" s="16">
        <v>1000057481</v>
      </c>
      <c r="G276" s="17" t="s">
        <v>288</v>
      </c>
      <c r="H276" s="18">
        <v>120000</v>
      </c>
      <c r="I276" s="18">
        <v>21600</v>
      </c>
      <c r="J276" s="51">
        <f t="shared" si="12"/>
        <v>141600</v>
      </c>
      <c r="K276" s="58"/>
    </row>
    <row r="277" spans="1:11" x14ac:dyDescent="0.25">
      <c r="A277" s="14">
        <v>44824</v>
      </c>
      <c r="B277" s="15" t="s">
        <v>47</v>
      </c>
      <c r="C277" s="16" t="s">
        <v>70</v>
      </c>
      <c r="D277" s="16">
        <v>140</v>
      </c>
      <c r="E277" s="16" t="s">
        <v>289</v>
      </c>
      <c r="F277" s="16">
        <v>1000057480</v>
      </c>
      <c r="G277" s="17" t="s">
        <v>294</v>
      </c>
      <c r="H277" s="18">
        <v>80000</v>
      </c>
      <c r="I277" s="18">
        <v>14400</v>
      </c>
      <c r="J277" s="51">
        <f t="shared" si="12"/>
        <v>94400</v>
      </c>
      <c r="K277" s="58"/>
    </row>
    <row r="278" spans="1:11" x14ac:dyDescent="0.25">
      <c r="A278" s="14">
        <v>44833</v>
      </c>
      <c r="B278" s="15" t="s">
        <v>47</v>
      </c>
      <c r="C278" s="16" t="s">
        <v>70</v>
      </c>
      <c r="D278" s="16">
        <v>145</v>
      </c>
      <c r="E278" s="16" t="s">
        <v>290</v>
      </c>
      <c r="F278" s="16">
        <v>1000057519</v>
      </c>
      <c r="G278" s="17" t="s">
        <v>291</v>
      </c>
      <c r="H278" s="18">
        <v>28000</v>
      </c>
      <c r="I278" s="18">
        <v>5040</v>
      </c>
      <c r="J278" s="51">
        <f t="shared" si="12"/>
        <v>33040</v>
      </c>
      <c r="K278" s="58"/>
    </row>
    <row r="279" spans="1:11" x14ac:dyDescent="0.25">
      <c r="A279" s="14">
        <v>44833</v>
      </c>
      <c r="B279" s="15" t="s">
        <v>47</v>
      </c>
      <c r="C279" s="16" t="s">
        <v>70</v>
      </c>
      <c r="D279" s="16">
        <v>144</v>
      </c>
      <c r="E279" s="16" t="s">
        <v>292</v>
      </c>
      <c r="F279" s="16">
        <v>1000057525</v>
      </c>
      <c r="G279" s="17" t="s">
        <v>284</v>
      </c>
      <c r="H279" s="18">
        <v>80000</v>
      </c>
      <c r="I279" s="18">
        <v>14400</v>
      </c>
      <c r="J279" s="51">
        <f t="shared" si="12"/>
        <v>94400</v>
      </c>
      <c r="K279" s="58"/>
    </row>
    <row r="280" spans="1:11" x14ac:dyDescent="0.25">
      <c r="A280" s="14">
        <v>44832</v>
      </c>
      <c r="B280" s="15" t="s">
        <v>47</v>
      </c>
      <c r="C280" s="16" t="s">
        <v>70</v>
      </c>
      <c r="D280" s="16">
        <v>143</v>
      </c>
      <c r="E280" s="16" t="s">
        <v>293</v>
      </c>
      <c r="F280" s="16">
        <v>1000057526</v>
      </c>
      <c r="G280" s="17" t="s">
        <v>294</v>
      </c>
      <c r="H280" s="18">
        <v>60000</v>
      </c>
      <c r="I280" s="18">
        <v>10800</v>
      </c>
      <c r="J280" s="51">
        <f t="shared" si="12"/>
        <v>70800</v>
      </c>
      <c r="K280" s="58"/>
    </row>
    <row r="281" spans="1:11" x14ac:dyDescent="0.25">
      <c r="A281" s="14">
        <v>44810</v>
      </c>
      <c r="B281" s="15" t="s">
        <v>47</v>
      </c>
      <c r="C281" s="16" t="s">
        <v>70</v>
      </c>
      <c r="D281" s="16">
        <v>139</v>
      </c>
      <c r="E281" s="16" t="s">
        <v>295</v>
      </c>
      <c r="F281" s="16">
        <v>1000057417</v>
      </c>
      <c r="G281" s="17" t="s">
        <v>296</v>
      </c>
      <c r="H281" s="18">
        <v>113100</v>
      </c>
      <c r="I281" s="18">
        <v>0</v>
      </c>
      <c r="J281" s="51">
        <f t="shared" si="12"/>
        <v>113100</v>
      </c>
      <c r="K281" s="58"/>
    </row>
    <row r="282" spans="1:11" x14ac:dyDescent="0.25">
      <c r="A282" s="14">
        <v>44824</v>
      </c>
      <c r="B282" s="15" t="s">
        <v>47</v>
      </c>
      <c r="C282" s="16" t="s">
        <v>70</v>
      </c>
      <c r="D282" s="16">
        <v>142</v>
      </c>
      <c r="E282" s="16" t="s">
        <v>297</v>
      </c>
      <c r="F282" s="16">
        <v>1000057507</v>
      </c>
      <c r="G282" s="17" t="s">
        <v>298</v>
      </c>
      <c r="H282" s="18">
        <v>101480</v>
      </c>
      <c r="I282" s="18">
        <v>0</v>
      </c>
      <c r="J282" s="51">
        <f t="shared" si="12"/>
        <v>101480</v>
      </c>
      <c r="K282" s="58"/>
    </row>
    <row r="283" spans="1:11" x14ac:dyDescent="0.25">
      <c r="A283" s="14">
        <v>44795</v>
      </c>
      <c r="B283" s="15" t="s">
        <v>47</v>
      </c>
      <c r="C283" s="16" t="s">
        <v>70</v>
      </c>
      <c r="D283" s="16">
        <v>126</v>
      </c>
      <c r="E283" s="16" t="s">
        <v>299</v>
      </c>
      <c r="F283" s="16">
        <v>1000057293</v>
      </c>
      <c r="G283" s="17" t="s">
        <v>270</v>
      </c>
      <c r="H283" s="18">
        <v>142900</v>
      </c>
      <c r="I283" s="18"/>
      <c r="J283" s="51">
        <f t="shared" si="12"/>
        <v>142900</v>
      </c>
      <c r="K283" s="58"/>
    </row>
    <row r="284" spans="1:11" x14ac:dyDescent="0.25">
      <c r="A284" s="14">
        <v>44854</v>
      </c>
      <c r="B284" s="15" t="s">
        <v>47</v>
      </c>
      <c r="C284" s="16" t="s">
        <v>70</v>
      </c>
      <c r="D284" s="16">
        <v>155</v>
      </c>
      <c r="E284" s="16" t="s">
        <v>182</v>
      </c>
      <c r="F284" s="16">
        <v>1000057726</v>
      </c>
      <c r="G284" s="17" t="s">
        <v>270</v>
      </c>
      <c r="H284" s="18">
        <v>133870</v>
      </c>
      <c r="I284" s="18">
        <v>0</v>
      </c>
      <c r="J284" s="51">
        <f t="shared" si="12"/>
        <v>133870</v>
      </c>
      <c r="K284" s="58"/>
    </row>
    <row r="285" spans="1:11" x14ac:dyDescent="0.25">
      <c r="A285" s="14">
        <v>44854</v>
      </c>
      <c r="B285" s="15" t="s">
        <v>47</v>
      </c>
      <c r="C285" s="16" t="s">
        <v>70</v>
      </c>
      <c r="D285" s="16">
        <v>152</v>
      </c>
      <c r="E285" s="16" t="s">
        <v>180</v>
      </c>
      <c r="F285" s="16">
        <v>1000057724</v>
      </c>
      <c r="G285" s="17" t="s">
        <v>270</v>
      </c>
      <c r="H285" s="18">
        <v>99560</v>
      </c>
      <c r="I285" s="18">
        <v>0</v>
      </c>
      <c r="J285" s="51">
        <f t="shared" si="12"/>
        <v>99560</v>
      </c>
      <c r="K285" s="58"/>
    </row>
    <row r="286" spans="1:11" x14ac:dyDescent="0.25">
      <c r="A286" s="14">
        <v>44854</v>
      </c>
      <c r="B286" s="15" t="s">
        <v>47</v>
      </c>
      <c r="C286" s="16" t="s">
        <v>70</v>
      </c>
      <c r="D286" s="16">
        <v>153</v>
      </c>
      <c r="E286" s="16" t="s">
        <v>178</v>
      </c>
      <c r="F286" s="16">
        <v>1000057727</v>
      </c>
      <c r="G286" s="17" t="s">
        <v>270</v>
      </c>
      <c r="H286" s="18">
        <v>87100</v>
      </c>
      <c r="I286" s="18">
        <v>0</v>
      </c>
      <c r="J286" s="51">
        <f t="shared" si="12"/>
        <v>87100</v>
      </c>
      <c r="K286" s="58"/>
    </row>
    <row r="287" spans="1:11" x14ac:dyDescent="0.25">
      <c r="A287" s="14">
        <v>44855</v>
      </c>
      <c r="B287" s="15" t="s">
        <v>47</v>
      </c>
      <c r="C287" s="16" t="s">
        <v>70</v>
      </c>
      <c r="D287" s="16">
        <v>154</v>
      </c>
      <c r="E287" s="16" t="s">
        <v>181</v>
      </c>
      <c r="F287" s="16"/>
      <c r="G287" s="17" t="s">
        <v>270</v>
      </c>
      <c r="H287" s="18">
        <v>130130</v>
      </c>
      <c r="I287" s="18">
        <v>0</v>
      </c>
      <c r="J287" s="51">
        <f t="shared" si="12"/>
        <v>130130</v>
      </c>
      <c r="K287" s="58"/>
    </row>
    <row r="288" spans="1:11" x14ac:dyDescent="0.25">
      <c r="A288" s="14">
        <v>44882</v>
      </c>
      <c r="B288" s="15" t="s">
        <v>47</v>
      </c>
      <c r="C288" s="16" t="s">
        <v>70</v>
      </c>
      <c r="D288" s="16">
        <v>162</v>
      </c>
      <c r="E288" s="16" t="s">
        <v>299</v>
      </c>
      <c r="F288" s="16">
        <v>1000057910</v>
      </c>
      <c r="G288" s="17" t="s">
        <v>270</v>
      </c>
      <c r="H288" s="18">
        <v>119400</v>
      </c>
      <c r="I288" s="18">
        <v>0</v>
      </c>
      <c r="J288" s="51">
        <f t="shared" si="12"/>
        <v>119400</v>
      </c>
      <c r="K288" s="58"/>
    </row>
    <row r="289" spans="1:11" x14ac:dyDescent="0.25">
      <c r="A289" s="14">
        <v>44882</v>
      </c>
      <c r="B289" s="15" t="s">
        <v>47</v>
      </c>
      <c r="C289" s="16" t="s">
        <v>70</v>
      </c>
      <c r="D289" s="16">
        <v>163</v>
      </c>
      <c r="E289" s="16" t="s">
        <v>652</v>
      </c>
      <c r="F289" s="16">
        <v>1000057907</v>
      </c>
      <c r="G289" s="17" t="s">
        <v>270</v>
      </c>
      <c r="H289" s="18">
        <v>42225</v>
      </c>
      <c r="I289" s="18">
        <v>0</v>
      </c>
      <c r="J289" s="51">
        <f t="shared" si="12"/>
        <v>42225</v>
      </c>
      <c r="K289" s="58"/>
    </row>
    <row r="290" spans="1:11" x14ac:dyDescent="0.25">
      <c r="A290" s="14">
        <v>44882</v>
      </c>
      <c r="B290" s="15" t="s">
        <v>47</v>
      </c>
      <c r="C290" s="16" t="s">
        <v>70</v>
      </c>
      <c r="D290" s="16">
        <v>164</v>
      </c>
      <c r="E290" s="16" t="s">
        <v>614</v>
      </c>
      <c r="F290" s="16">
        <v>1000057909</v>
      </c>
      <c r="G290" s="17" t="s">
        <v>270</v>
      </c>
      <c r="H290" s="18">
        <v>103570</v>
      </c>
      <c r="I290" s="18">
        <v>0</v>
      </c>
      <c r="J290" s="51">
        <f t="shared" si="12"/>
        <v>103570</v>
      </c>
      <c r="K290" s="58"/>
    </row>
    <row r="291" spans="1:11" x14ac:dyDescent="0.25">
      <c r="A291" s="14">
        <v>44882</v>
      </c>
      <c r="B291" s="15" t="s">
        <v>47</v>
      </c>
      <c r="C291" s="16" t="s">
        <v>70</v>
      </c>
      <c r="D291" s="16">
        <v>161</v>
      </c>
      <c r="E291" s="16" t="s">
        <v>829</v>
      </c>
      <c r="F291" s="16">
        <v>1000057908</v>
      </c>
      <c r="G291" s="17" t="s">
        <v>270</v>
      </c>
      <c r="H291" s="18">
        <v>114500</v>
      </c>
      <c r="I291" s="18">
        <v>0</v>
      </c>
      <c r="J291" s="51">
        <f t="shared" si="12"/>
        <v>114500</v>
      </c>
      <c r="K291" s="58"/>
    </row>
    <row r="292" spans="1:11" x14ac:dyDescent="0.25">
      <c r="A292" s="70"/>
      <c r="B292" s="71" t="str">
        <f>B293</f>
        <v>CAR-M GRUPO FARMACEUTICO,S.R.L.</v>
      </c>
      <c r="C292" s="72" t="str">
        <f>C293</f>
        <v>130186121</v>
      </c>
      <c r="D292" s="138" t="s">
        <v>18</v>
      </c>
      <c r="E292" s="139"/>
      <c r="F292" s="139"/>
      <c r="G292" s="140"/>
      <c r="H292" s="73"/>
      <c r="I292" s="73"/>
      <c r="J292" s="74"/>
      <c r="K292" s="75">
        <f>SUM(J293:J305)</f>
        <v>910628.4</v>
      </c>
    </row>
    <row r="293" spans="1:11" x14ac:dyDescent="0.25">
      <c r="A293" s="14">
        <v>44433</v>
      </c>
      <c r="B293" s="15" t="s">
        <v>300</v>
      </c>
      <c r="C293" s="16" t="s">
        <v>301</v>
      </c>
      <c r="D293" s="16">
        <v>1371</v>
      </c>
      <c r="E293" s="16" t="s">
        <v>1356</v>
      </c>
      <c r="F293" s="16">
        <v>1000054603</v>
      </c>
      <c r="G293" s="17" t="s">
        <v>1357</v>
      </c>
      <c r="H293" s="18">
        <v>98000</v>
      </c>
      <c r="I293" s="18"/>
      <c r="J293" s="51">
        <f t="shared" ref="J293:J305" si="13">H293+I293-K293</f>
        <v>98000</v>
      </c>
      <c r="K293" s="58"/>
    </row>
    <row r="294" spans="1:11" x14ac:dyDescent="0.25">
      <c r="A294" s="14">
        <v>44441</v>
      </c>
      <c r="B294" s="15" t="s">
        <v>300</v>
      </c>
      <c r="C294" s="16" t="s">
        <v>301</v>
      </c>
      <c r="D294" s="16">
        <v>1401</v>
      </c>
      <c r="E294" s="16" t="s">
        <v>1358</v>
      </c>
      <c r="F294" s="16">
        <v>1000054695</v>
      </c>
      <c r="G294" s="17" t="s">
        <v>1359</v>
      </c>
      <c r="H294" s="18">
        <v>69000</v>
      </c>
      <c r="I294" s="18"/>
      <c r="J294" s="51">
        <f t="shared" si="13"/>
        <v>69000</v>
      </c>
      <c r="K294" s="58"/>
    </row>
    <row r="295" spans="1:11" x14ac:dyDescent="0.25">
      <c r="A295" s="14">
        <v>44447</v>
      </c>
      <c r="B295" s="15" t="s">
        <v>300</v>
      </c>
      <c r="C295" s="16" t="s">
        <v>301</v>
      </c>
      <c r="D295" s="16">
        <v>1421</v>
      </c>
      <c r="E295" s="16" t="s">
        <v>1360</v>
      </c>
      <c r="F295" s="16">
        <v>1000054744</v>
      </c>
      <c r="G295" s="17" t="s">
        <v>1361</v>
      </c>
      <c r="H295" s="18">
        <v>103148</v>
      </c>
      <c r="I295" s="18"/>
      <c r="J295" s="51">
        <f t="shared" si="13"/>
        <v>103148</v>
      </c>
      <c r="K295" s="58"/>
    </row>
    <row r="296" spans="1:11" x14ac:dyDescent="0.25">
      <c r="A296" s="14">
        <v>44454</v>
      </c>
      <c r="B296" s="15" t="s">
        <v>300</v>
      </c>
      <c r="C296" s="16" t="s">
        <v>301</v>
      </c>
      <c r="D296" s="16">
        <v>1438</v>
      </c>
      <c r="E296" s="16" t="s">
        <v>1362</v>
      </c>
      <c r="F296" s="16">
        <v>1000054811</v>
      </c>
      <c r="G296" s="17" t="s">
        <v>1363</v>
      </c>
      <c r="H296" s="18">
        <v>124780</v>
      </c>
      <c r="I296" s="18">
        <v>5180.3999999999996</v>
      </c>
      <c r="J296" s="51">
        <f t="shared" si="13"/>
        <v>129960.4</v>
      </c>
      <c r="K296" s="58"/>
    </row>
    <row r="297" spans="1:11" x14ac:dyDescent="0.25">
      <c r="A297" s="14">
        <v>44456</v>
      </c>
      <c r="B297" s="15" t="s">
        <v>300</v>
      </c>
      <c r="C297" s="16" t="s">
        <v>301</v>
      </c>
      <c r="D297" s="16">
        <v>1444</v>
      </c>
      <c r="E297" s="16" t="s">
        <v>1364</v>
      </c>
      <c r="F297" s="16">
        <v>1000054840</v>
      </c>
      <c r="G297" s="17" t="s">
        <v>1365</v>
      </c>
      <c r="H297" s="18">
        <v>49500</v>
      </c>
      <c r="I297" s="18">
        <v>8910</v>
      </c>
      <c r="J297" s="51">
        <f t="shared" si="13"/>
        <v>58410</v>
      </c>
      <c r="K297" s="58"/>
    </row>
    <row r="298" spans="1:11" x14ac:dyDescent="0.25">
      <c r="A298" s="14">
        <v>44461</v>
      </c>
      <c r="B298" s="15" t="s">
        <v>300</v>
      </c>
      <c r="C298" s="16" t="s">
        <v>301</v>
      </c>
      <c r="D298" s="16">
        <v>1457</v>
      </c>
      <c r="E298" s="16" t="s">
        <v>302</v>
      </c>
      <c r="F298" s="16">
        <v>1000054867</v>
      </c>
      <c r="G298" s="17" t="s">
        <v>1366</v>
      </c>
      <c r="H298" s="18">
        <v>67890</v>
      </c>
      <c r="I298" s="18">
        <v>4320</v>
      </c>
      <c r="J298" s="51">
        <f t="shared" si="13"/>
        <v>72210</v>
      </c>
      <c r="K298" s="58"/>
    </row>
    <row r="299" spans="1:11" x14ac:dyDescent="0.25">
      <c r="A299" s="14">
        <v>44468</v>
      </c>
      <c r="B299" s="15" t="s">
        <v>300</v>
      </c>
      <c r="C299" s="16" t="s">
        <v>301</v>
      </c>
      <c r="D299" s="16">
        <v>1475</v>
      </c>
      <c r="E299" s="16" t="s">
        <v>1367</v>
      </c>
      <c r="F299" s="16">
        <v>1000054935</v>
      </c>
      <c r="G299" s="17" t="s">
        <v>1366</v>
      </c>
      <c r="H299" s="18">
        <v>70000</v>
      </c>
      <c r="I299" s="18"/>
      <c r="J299" s="51">
        <f t="shared" si="13"/>
        <v>70000</v>
      </c>
      <c r="K299" s="58"/>
    </row>
    <row r="300" spans="1:11" x14ac:dyDescent="0.25">
      <c r="A300" s="14">
        <v>44474</v>
      </c>
      <c r="B300" s="15" t="s">
        <v>300</v>
      </c>
      <c r="C300" s="16" t="s">
        <v>301</v>
      </c>
      <c r="D300" s="16">
        <v>1506</v>
      </c>
      <c r="E300" s="16" t="s">
        <v>1368</v>
      </c>
      <c r="F300" s="16">
        <v>1000054959</v>
      </c>
      <c r="G300" s="17" t="s">
        <v>48</v>
      </c>
      <c r="H300" s="18">
        <v>9000</v>
      </c>
      <c r="I300" s="18"/>
      <c r="J300" s="51">
        <f t="shared" si="13"/>
        <v>9000</v>
      </c>
      <c r="K300" s="58"/>
    </row>
    <row r="301" spans="1:11" x14ac:dyDescent="0.25">
      <c r="A301" s="14">
        <v>44477</v>
      </c>
      <c r="B301" s="15" t="s">
        <v>300</v>
      </c>
      <c r="C301" s="16" t="s">
        <v>301</v>
      </c>
      <c r="D301" s="16">
        <v>1521</v>
      </c>
      <c r="E301" s="16" t="s">
        <v>1369</v>
      </c>
      <c r="F301" s="16">
        <v>1000054970</v>
      </c>
      <c r="G301" s="17" t="s">
        <v>1370</v>
      </c>
      <c r="H301" s="18">
        <v>55000</v>
      </c>
      <c r="I301" s="18">
        <v>9900</v>
      </c>
      <c r="J301" s="51">
        <f t="shared" si="13"/>
        <v>64900</v>
      </c>
      <c r="K301" s="58"/>
    </row>
    <row r="302" spans="1:11" x14ac:dyDescent="0.25">
      <c r="A302" s="14">
        <v>44482</v>
      </c>
      <c r="B302" s="15" t="s">
        <v>300</v>
      </c>
      <c r="C302" s="16" t="s">
        <v>301</v>
      </c>
      <c r="D302" s="16">
        <v>1535</v>
      </c>
      <c r="E302" s="16" t="s">
        <v>1371</v>
      </c>
      <c r="F302" s="16">
        <v>1000055057</v>
      </c>
      <c r="G302" s="17" t="s">
        <v>1372</v>
      </c>
      <c r="H302" s="18">
        <v>35000</v>
      </c>
      <c r="I302" s="18"/>
      <c r="J302" s="51">
        <f t="shared" si="13"/>
        <v>35000</v>
      </c>
      <c r="K302" s="58"/>
    </row>
    <row r="303" spans="1:11" x14ac:dyDescent="0.25">
      <c r="A303" s="14">
        <v>44482</v>
      </c>
      <c r="B303" s="15" t="s">
        <v>300</v>
      </c>
      <c r="C303" s="16" t="s">
        <v>301</v>
      </c>
      <c r="D303" s="16">
        <v>1536</v>
      </c>
      <c r="E303" s="16" t="s">
        <v>1373</v>
      </c>
      <c r="F303" s="16">
        <v>1000055059</v>
      </c>
      <c r="G303" s="17" t="s">
        <v>1374</v>
      </c>
      <c r="H303" s="18">
        <v>40000</v>
      </c>
      <c r="I303" s="18"/>
      <c r="J303" s="51">
        <f t="shared" si="13"/>
        <v>40000</v>
      </c>
      <c r="K303" s="58"/>
    </row>
    <row r="304" spans="1:11" x14ac:dyDescent="0.25">
      <c r="A304" s="14">
        <v>44508</v>
      </c>
      <c r="B304" s="15" t="s">
        <v>300</v>
      </c>
      <c r="C304" s="16" t="s">
        <v>301</v>
      </c>
      <c r="D304" s="16">
        <v>1593</v>
      </c>
      <c r="E304" s="16" t="s">
        <v>1375</v>
      </c>
      <c r="F304" s="16">
        <v>1000055233</v>
      </c>
      <c r="G304" s="17" t="s">
        <v>1376</v>
      </c>
      <c r="H304" s="18">
        <v>35000</v>
      </c>
      <c r="I304" s="18"/>
      <c r="J304" s="51">
        <f t="shared" si="13"/>
        <v>35000</v>
      </c>
      <c r="K304" s="58"/>
    </row>
    <row r="305" spans="1:11" x14ac:dyDescent="0.25">
      <c r="A305" s="14">
        <v>44519</v>
      </c>
      <c r="B305" s="15" t="s">
        <v>300</v>
      </c>
      <c r="C305" s="16" t="s">
        <v>301</v>
      </c>
      <c r="D305" s="16">
        <v>1634</v>
      </c>
      <c r="E305" s="16" t="s">
        <v>1377</v>
      </c>
      <c r="F305" s="16">
        <v>1000055347</v>
      </c>
      <c r="G305" s="17" t="s">
        <v>1378</v>
      </c>
      <c r="H305" s="18">
        <v>126000</v>
      </c>
      <c r="I305" s="18"/>
      <c r="J305" s="51">
        <f t="shared" si="13"/>
        <v>126000</v>
      </c>
      <c r="K305" s="58"/>
    </row>
    <row r="306" spans="1:11" x14ac:dyDescent="0.25">
      <c r="A306" s="70"/>
      <c r="B306" s="71" t="str">
        <f>B307</f>
        <v xml:space="preserve">CENTRO ARTE URIBE </v>
      </c>
      <c r="C306" s="72" t="str">
        <f>C307</f>
        <v>130856109</v>
      </c>
      <c r="D306" s="138" t="s">
        <v>18</v>
      </c>
      <c r="E306" s="139"/>
      <c r="F306" s="139"/>
      <c r="G306" s="139"/>
      <c r="H306" s="73"/>
      <c r="I306" s="73"/>
      <c r="J306" s="74"/>
      <c r="K306" s="75">
        <f>SUM(J307)</f>
        <v>21004</v>
      </c>
    </row>
    <row r="307" spans="1:11" x14ac:dyDescent="0.25">
      <c r="A307" s="14">
        <v>44813</v>
      </c>
      <c r="B307" s="15" t="s">
        <v>303</v>
      </c>
      <c r="C307" s="16" t="s">
        <v>304</v>
      </c>
      <c r="D307" s="16">
        <v>643</v>
      </c>
      <c r="E307" s="16" t="s">
        <v>305</v>
      </c>
      <c r="F307" s="16" t="s">
        <v>205</v>
      </c>
      <c r="G307" s="17" t="s">
        <v>18</v>
      </c>
      <c r="H307" s="18">
        <v>17800</v>
      </c>
      <c r="I307" s="18">
        <v>3204</v>
      </c>
      <c r="J307" s="51">
        <f>H307+I307-K307</f>
        <v>21004</v>
      </c>
      <c r="K307" s="58"/>
    </row>
    <row r="308" spans="1:11" x14ac:dyDescent="0.25">
      <c r="A308" s="70"/>
      <c r="B308" s="71" t="str">
        <f>B309</f>
        <v xml:space="preserve">CASA DOÑA MARCIA, CADOMA </v>
      </c>
      <c r="C308" s="72">
        <v>132104171</v>
      </c>
      <c r="D308" s="138" t="s">
        <v>1379</v>
      </c>
      <c r="E308" s="139"/>
      <c r="F308" s="139"/>
      <c r="G308" s="140"/>
      <c r="H308" s="73"/>
      <c r="I308" s="73"/>
      <c r="J308" s="74"/>
      <c r="K308" s="75">
        <f>SUM(J309:J311)</f>
        <v>1382542.5</v>
      </c>
    </row>
    <row r="309" spans="1:11" ht="57.75" x14ac:dyDescent="0.25">
      <c r="A309" s="14">
        <v>44908</v>
      </c>
      <c r="B309" s="15" t="s">
        <v>1380</v>
      </c>
      <c r="C309" s="16">
        <v>132104171</v>
      </c>
      <c r="D309" s="16">
        <v>295</v>
      </c>
      <c r="E309" s="16" t="s">
        <v>532</v>
      </c>
      <c r="F309" s="22" t="s">
        <v>1381</v>
      </c>
      <c r="G309" s="17" t="s">
        <v>1382</v>
      </c>
      <c r="H309" s="18">
        <v>247750</v>
      </c>
      <c r="I309" s="18">
        <v>44595</v>
      </c>
      <c r="J309" s="51">
        <f>H309+I309-K309</f>
        <v>292345</v>
      </c>
      <c r="K309" s="58"/>
    </row>
    <row r="310" spans="1:11" x14ac:dyDescent="0.25">
      <c r="A310" s="14">
        <v>44845</v>
      </c>
      <c r="B310" s="15" t="s">
        <v>1380</v>
      </c>
      <c r="C310" s="16">
        <v>132104171</v>
      </c>
      <c r="D310" s="16">
        <v>261</v>
      </c>
      <c r="E310" s="16" t="s">
        <v>736</v>
      </c>
      <c r="F310" s="22" t="s">
        <v>1641</v>
      </c>
      <c r="G310" s="17" t="s">
        <v>1642</v>
      </c>
      <c r="H310" s="18">
        <v>844616.19</v>
      </c>
      <c r="I310" s="18">
        <v>152030.91</v>
      </c>
      <c r="J310" s="51">
        <f>H310+I310-K310</f>
        <v>996647.1</v>
      </c>
      <c r="K310" s="58"/>
    </row>
    <row r="311" spans="1:11" ht="57.75" x14ac:dyDescent="0.25">
      <c r="A311" s="14">
        <v>44937</v>
      </c>
      <c r="B311" s="15" t="s">
        <v>1380</v>
      </c>
      <c r="C311" s="16">
        <v>132104171</v>
      </c>
      <c r="D311" s="16">
        <v>316</v>
      </c>
      <c r="E311" s="16" t="s">
        <v>406</v>
      </c>
      <c r="F311" s="22" t="s">
        <v>1381</v>
      </c>
      <c r="G311" s="17" t="s">
        <v>1382</v>
      </c>
      <c r="H311" s="18">
        <v>79280</v>
      </c>
      <c r="I311" s="18">
        <v>14270.4</v>
      </c>
      <c r="J311" s="51">
        <f>H311+I311-K311</f>
        <v>93550.399999999994</v>
      </c>
      <c r="K311" s="58"/>
    </row>
    <row r="312" spans="1:11" x14ac:dyDescent="0.25">
      <c r="A312" s="70"/>
      <c r="B312" s="71" t="s">
        <v>23</v>
      </c>
      <c r="C312" s="72" t="s">
        <v>73</v>
      </c>
      <c r="D312" s="138" t="s">
        <v>261</v>
      </c>
      <c r="E312" s="139"/>
      <c r="F312" s="139"/>
      <c r="G312" s="139"/>
      <c r="H312" s="73"/>
      <c r="I312" s="73"/>
      <c r="J312" s="74"/>
      <c r="K312" s="75">
        <f>SUM(J313:J320)</f>
        <v>210185.94</v>
      </c>
    </row>
    <row r="313" spans="1:11" x14ac:dyDescent="0.25">
      <c r="A313" s="14">
        <v>44757</v>
      </c>
      <c r="B313" s="15" t="s">
        <v>23</v>
      </c>
      <c r="C313" s="16" t="s">
        <v>73</v>
      </c>
      <c r="D313" s="16">
        <v>134476</v>
      </c>
      <c r="E313" s="16" t="s">
        <v>1383</v>
      </c>
      <c r="F313" s="16">
        <v>1000056472</v>
      </c>
      <c r="G313" s="17" t="s">
        <v>49</v>
      </c>
      <c r="H313" s="18">
        <v>20378</v>
      </c>
      <c r="I313" s="18">
        <v>1272.5999999999999</v>
      </c>
      <c r="J313" s="51">
        <f t="shared" ref="J313:J319" si="14">H313+I313-K313</f>
        <v>21650.6</v>
      </c>
      <c r="K313" s="58"/>
    </row>
    <row r="314" spans="1:11" x14ac:dyDescent="0.25">
      <c r="A314" s="14">
        <v>44860</v>
      </c>
      <c r="B314" s="15" t="s">
        <v>23</v>
      </c>
      <c r="C314" s="16" t="s">
        <v>73</v>
      </c>
      <c r="D314" s="16">
        <v>161824</v>
      </c>
      <c r="E314" s="16" t="s">
        <v>1000</v>
      </c>
      <c r="F314" s="16">
        <v>1000057710</v>
      </c>
      <c r="G314" s="17" t="s">
        <v>8</v>
      </c>
      <c r="H314" s="18">
        <v>31850</v>
      </c>
      <c r="I314" s="18">
        <v>108</v>
      </c>
      <c r="J314" s="51">
        <f t="shared" si="14"/>
        <v>31958</v>
      </c>
      <c r="K314" s="58"/>
    </row>
    <row r="315" spans="1:11" x14ac:dyDescent="0.25">
      <c r="A315" s="14">
        <v>44860</v>
      </c>
      <c r="B315" s="15" t="s">
        <v>23</v>
      </c>
      <c r="C315" s="16" t="s">
        <v>73</v>
      </c>
      <c r="D315" s="16">
        <v>161832</v>
      </c>
      <c r="E315" s="16" t="s">
        <v>1001</v>
      </c>
      <c r="F315" s="16">
        <v>1000057795</v>
      </c>
      <c r="G315" s="17" t="s">
        <v>8</v>
      </c>
      <c r="H315" s="18">
        <v>39145</v>
      </c>
      <c r="I315" s="18">
        <v>3912.12</v>
      </c>
      <c r="J315" s="51">
        <f t="shared" si="14"/>
        <v>43057.120000000003</v>
      </c>
      <c r="K315" s="58"/>
    </row>
    <row r="316" spans="1:11" x14ac:dyDescent="0.25">
      <c r="A316" s="14">
        <v>44880</v>
      </c>
      <c r="B316" s="15" t="s">
        <v>23</v>
      </c>
      <c r="C316" s="16" t="s">
        <v>73</v>
      </c>
      <c r="D316" s="16">
        <v>162284</v>
      </c>
      <c r="E316" s="16" t="s">
        <v>1120</v>
      </c>
      <c r="F316" s="16">
        <v>1000057881</v>
      </c>
      <c r="G316" s="17" t="s">
        <v>8</v>
      </c>
      <c r="H316" s="18">
        <v>17300</v>
      </c>
      <c r="I316" s="36">
        <v>0</v>
      </c>
      <c r="J316" s="64">
        <f t="shared" si="14"/>
        <v>17300</v>
      </c>
      <c r="K316" s="58"/>
    </row>
    <row r="317" spans="1:11" x14ac:dyDescent="0.25">
      <c r="A317" s="14">
        <v>44917</v>
      </c>
      <c r="B317" s="15" t="s">
        <v>23</v>
      </c>
      <c r="C317" s="16" t="s">
        <v>73</v>
      </c>
      <c r="D317" s="16">
        <v>138363</v>
      </c>
      <c r="E317" s="16" t="s">
        <v>1121</v>
      </c>
      <c r="F317" s="16">
        <v>1000057923</v>
      </c>
      <c r="G317" s="17" t="s">
        <v>8</v>
      </c>
      <c r="H317" s="96">
        <v>22855</v>
      </c>
      <c r="I317" s="38">
        <v>2284.38</v>
      </c>
      <c r="J317" s="66">
        <f t="shared" si="14"/>
        <v>25139.38</v>
      </c>
      <c r="K317" s="58"/>
    </row>
    <row r="318" spans="1:11" x14ac:dyDescent="0.25">
      <c r="A318" s="14">
        <v>44921</v>
      </c>
      <c r="B318" s="15" t="s">
        <v>23</v>
      </c>
      <c r="C318" s="16" t="s">
        <v>73</v>
      </c>
      <c r="D318" s="16">
        <v>163192</v>
      </c>
      <c r="E318" s="16" t="s">
        <v>1122</v>
      </c>
      <c r="F318" s="16">
        <v>1000058015</v>
      </c>
      <c r="G318" s="17" t="s">
        <v>8</v>
      </c>
      <c r="H318" s="96">
        <v>18255</v>
      </c>
      <c r="I318" s="38">
        <v>1026.9000000000001</v>
      </c>
      <c r="J318" s="66">
        <f t="shared" si="14"/>
        <v>19281.900000000001</v>
      </c>
      <c r="K318" s="58"/>
    </row>
    <row r="319" spans="1:11" x14ac:dyDescent="0.25">
      <c r="A319" s="43">
        <v>44960</v>
      </c>
      <c r="B319" s="55" t="s">
        <v>23</v>
      </c>
      <c r="C319" s="16" t="s">
        <v>73</v>
      </c>
      <c r="D319" s="16">
        <v>138896</v>
      </c>
      <c r="E319" s="16" t="s">
        <v>1454</v>
      </c>
      <c r="F319" s="16">
        <v>1000058225</v>
      </c>
      <c r="G319" s="17" t="s">
        <v>8</v>
      </c>
      <c r="H319" s="97">
        <v>14140</v>
      </c>
      <c r="I319" s="57">
        <v>2545.1999999999998</v>
      </c>
      <c r="J319" s="66">
        <f t="shared" si="14"/>
        <v>16685.2</v>
      </c>
      <c r="K319" s="58"/>
    </row>
    <row r="320" spans="1:11" x14ac:dyDescent="0.25">
      <c r="A320" s="76">
        <v>45015</v>
      </c>
      <c r="B320" s="31" t="s">
        <v>1643</v>
      </c>
      <c r="C320" s="32">
        <v>101097434</v>
      </c>
      <c r="D320" s="32">
        <v>139814</v>
      </c>
      <c r="E320" s="32" t="s">
        <v>1644</v>
      </c>
      <c r="F320" s="32">
        <v>1000058419</v>
      </c>
      <c r="G320" s="34" t="s">
        <v>1574</v>
      </c>
      <c r="H320" s="78">
        <v>32343</v>
      </c>
      <c r="I320" s="38">
        <v>2770.74</v>
      </c>
      <c r="J320" s="78">
        <f>SUM(H320+I320)</f>
        <v>35113.74</v>
      </c>
      <c r="K320" s="58"/>
    </row>
    <row r="321" spans="1:11" x14ac:dyDescent="0.25">
      <c r="A321" s="70"/>
      <c r="B321" s="71" t="str">
        <f>B322</f>
        <v>CLAPE, S.R.L.</v>
      </c>
      <c r="C321" s="72" t="str">
        <f>C322</f>
        <v>130942732</v>
      </c>
      <c r="D321" s="138" t="str">
        <f>G322</f>
        <v xml:space="preserve">MEDICAMENTOS </v>
      </c>
      <c r="E321" s="139"/>
      <c r="F321" s="139"/>
      <c r="G321" s="140"/>
      <c r="H321" s="74"/>
      <c r="I321" s="87"/>
      <c r="J321" s="92"/>
      <c r="K321" s="75">
        <f>SUM(J322:J324)</f>
        <v>322844.45999999996</v>
      </c>
    </row>
    <row r="322" spans="1:11" x14ac:dyDescent="0.25">
      <c r="A322" s="14">
        <v>44680</v>
      </c>
      <c r="B322" s="15" t="s">
        <v>75</v>
      </c>
      <c r="C322" s="16" t="s">
        <v>74</v>
      </c>
      <c r="D322" s="16">
        <v>60</v>
      </c>
      <c r="E322" s="16" t="s">
        <v>307</v>
      </c>
      <c r="F322" s="16">
        <v>1000056557</v>
      </c>
      <c r="G322" s="17" t="s">
        <v>18</v>
      </c>
      <c r="H322" s="18">
        <v>74850</v>
      </c>
      <c r="I322" s="42">
        <v>13473</v>
      </c>
      <c r="J322" s="67">
        <f>H322+I322-K322</f>
        <v>88323</v>
      </c>
      <c r="K322" s="58"/>
    </row>
    <row r="323" spans="1:11" x14ac:dyDescent="0.25">
      <c r="A323" s="14">
        <v>44693</v>
      </c>
      <c r="B323" s="15" t="s">
        <v>75</v>
      </c>
      <c r="C323" s="16" t="s">
        <v>74</v>
      </c>
      <c r="D323" s="16">
        <v>64</v>
      </c>
      <c r="E323" s="16" t="s">
        <v>308</v>
      </c>
      <c r="F323" s="16">
        <v>1000056568</v>
      </c>
      <c r="G323" s="17" t="s">
        <v>18</v>
      </c>
      <c r="H323" s="18">
        <v>71172</v>
      </c>
      <c r="I323" s="18">
        <v>12810.96</v>
      </c>
      <c r="J323" s="51">
        <f>H323+I323-K323</f>
        <v>83982.959999999992</v>
      </c>
      <c r="K323" s="58"/>
    </row>
    <row r="324" spans="1:11" x14ac:dyDescent="0.25">
      <c r="A324" s="14">
        <v>44782</v>
      </c>
      <c r="B324" s="15" t="s">
        <v>75</v>
      </c>
      <c r="C324" s="16" t="s">
        <v>74</v>
      </c>
      <c r="D324" s="16">
        <v>70</v>
      </c>
      <c r="E324" s="16" t="s">
        <v>309</v>
      </c>
      <c r="F324" s="16">
        <v>1000057250</v>
      </c>
      <c r="G324" s="17" t="s">
        <v>37</v>
      </c>
      <c r="H324" s="18">
        <v>127575</v>
      </c>
      <c r="I324" s="18">
        <v>22963.5</v>
      </c>
      <c r="J324" s="51">
        <f>H324+I324-K324</f>
        <v>150538.5</v>
      </c>
      <c r="K324" s="58"/>
    </row>
    <row r="325" spans="1:11" x14ac:dyDescent="0.25">
      <c r="A325" s="70"/>
      <c r="B325" s="71" t="s">
        <v>312</v>
      </c>
      <c r="C325" s="98" t="s">
        <v>313</v>
      </c>
      <c r="D325" s="146" t="s">
        <v>1002</v>
      </c>
      <c r="E325" s="147"/>
      <c r="F325" s="147"/>
      <c r="G325" s="147"/>
      <c r="H325" s="99"/>
      <c r="I325" s="99"/>
      <c r="J325" s="100"/>
      <c r="K325" s="75">
        <f>SUM(J326:J331)</f>
        <v>241550.94</v>
      </c>
    </row>
    <row r="326" spans="1:11" x14ac:dyDescent="0.25">
      <c r="A326" s="14">
        <v>44882</v>
      </c>
      <c r="B326" s="56" t="s">
        <v>312</v>
      </c>
      <c r="C326" s="32" t="s">
        <v>313</v>
      </c>
      <c r="D326" s="32">
        <v>442</v>
      </c>
      <c r="E326" s="32" t="s">
        <v>1123</v>
      </c>
      <c r="F326" s="32">
        <v>1000057939</v>
      </c>
      <c r="G326" s="34" t="s">
        <v>1455</v>
      </c>
      <c r="H326" s="101">
        <v>18000</v>
      </c>
      <c r="I326" s="101">
        <v>0</v>
      </c>
      <c r="J326" s="68">
        <f>H326+I326-K326</f>
        <v>18000</v>
      </c>
      <c r="K326" s="58"/>
    </row>
    <row r="327" spans="1:11" x14ac:dyDescent="0.25">
      <c r="A327" s="43">
        <v>44587</v>
      </c>
      <c r="B327" s="102" t="s">
        <v>312</v>
      </c>
      <c r="C327" s="103">
        <v>130257795</v>
      </c>
      <c r="D327" s="103">
        <v>928</v>
      </c>
      <c r="E327" s="103" t="s">
        <v>1456</v>
      </c>
      <c r="F327" s="103">
        <v>1000058187</v>
      </c>
      <c r="G327" s="104" t="s">
        <v>1455</v>
      </c>
      <c r="H327" s="57">
        <v>104992.8</v>
      </c>
      <c r="I327" s="57">
        <v>0</v>
      </c>
      <c r="J327" s="66">
        <f>H327+I327-K327</f>
        <v>104992.8</v>
      </c>
      <c r="K327" s="58"/>
    </row>
    <row r="328" spans="1:11" x14ac:dyDescent="0.25">
      <c r="A328" s="93">
        <v>44965</v>
      </c>
      <c r="B328" s="31" t="s">
        <v>312</v>
      </c>
      <c r="C328" s="32">
        <v>130257795</v>
      </c>
      <c r="D328" s="32">
        <v>995</v>
      </c>
      <c r="E328" s="32" t="s">
        <v>1457</v>
      </c>
      <c r="F328" s="32">
        <v>1000058234</v>
      </c>
      <c r="G328" s="105" t="s">
        <v>1458</v>
      </c>
      <c r="H328" s="57">
        <v>5338.32</v>
      </c>
      <c r="I328" s="57">
        <v>0</v>
      </c>
      <c r="J328" s="66">
        <f>H328+I328-K328</f>
        <v>5338.32</v>
      </c>
      <c r="K328" s="58"/>
    </row>
    <row r="329" spans="1:11" x14ac:dyDescent="0.25">
      <c r="A329" s="93">
        <v>44980</v>
      </c>
      <c r="B329" s="31" t="s">
        <v>312</v>
      </c>
      <c r="C329" s="32">
        <v>130257795</v>
      </c>
      <c r="D329" s="32">
        <v>1072</v>
      </c>
      <c r="E329" s="32" t="s">
        <v>1459</v>
      </c>
      <c r="F329" s="32">
        <v>1000058277</v>
      </c>
      <c r="G329" s="105" t="s">
        <v>200</v>
      </c>
      <c r="H329" s="57">
        <v>3044</v>
      </c>
      <c r="I329" s="57">
        <v>547.91999999999996</v>
      </c>
      <c r="J329" s="66">
        <f>H329+I329-K329</f>
        <v>3591.92</v>
      </c>
      <c r="K329" s="58"/>
    </row>
    <row r="330" spans="1:11" x14ac:dyDescent="0.25">
      <c r="A330" s="76">
        <v>44993</v>
      </c>
      <c r="B330" s="31" t="s">
        <v>1645</v>
      </c>
      <c r="C330" s="32">
        <v>130257795</v>
      </c>
      <c r="D330" s="32">
        <v>1118</v>
      </c>
      <c r="E330" s="32" t="s">
        <v>703</v>
      </c>
      <c r="F330" s="32">
        <v>1000058330</v>
      </c>
      <c r="G330" s="34" t="s">
        <v>963</v>
      </c>
      <c r="H330" s="38">
        <v>89400</v>
      </c>
      <c r="I330" s="38">
        <v>16092</v>
      </c>
      <c r="J330" s="78">
        <f>SUM(H330+I330)</f>
        <v>105492</v>
      </c>
      <c r="K330" s="58"/>
    </row>
    <row r="331" spans="1:11" x14ac:dyDescent="0.25">
      <c r="A331" s="76">
        <v>45009</v>
      </c>
      <c r="B331" s="31" t="s">
        <v>1645</v>
      </c>
      <c r="C331" s="32">
        <v>130257795</v>
      </c>
      <c r="D331" s="32">
        <v>1190</v>
      </c>
      <c r="E331" s="32" t="s">
        <v>1646</v>
      </c>
      <c r="F331" s="32">
        <v>1000058387</v>
      </c>
      <c r="G331" s="34" t="s">
        <v>963</v>
      </c>
      <c r="H331" s="38">
        <v>3505</v>
      </c>
      <c r="I331" s="38">
        <v>630.9</v>
      </c>
      <c r="J331" s="78">
        <f>SUM(H331+I331)</f>
        <v>4135.8999999999996</v>
      </c>
      <c r="K331" s="58"/>
    </row>
    <row r="332" spans="1:11" x14ac:dyDescent="0.25">
      <c r="A332" s="70"/>
      <c r="B332" s="80" t="s">
        <v>3</v>
      </c>
      <c r="C332" s="106">
        <v>101140496</v>
      </c>
      <c r="D332" s="141" t="s">
        <v>315</v>
      </c>
      <c r="E332" s="142"/>
      <c r="F332" s="142"/>
      <c r="G332" s="142"/>
      <c r="H332" s="87"/>
      <c r="I332" s="87"/>
      <c r="J332" s="92"/>
      <c r="K332" s="75">
        <f>SUM(J333:J339)</f>
        <v>1302298.23</v>
      </c>
    </row>
    <row r="333" spans="1:11" x14ac:dyDescent="0.25">
      <c r="A333" s="14">
        <v>44813</v>
      </c>
      <c r="B333" s="15" t="s">
        <v>3</v>
      </c>
      <c r="C333" s="16">
        <v>101140496</v>
      </c>
      <c r="D333" s="16">
        <v>2006727</v>
      </c>
      <c r="E333" s="16" t="s">
        <v>306</v>
      </c>
      <c r="F333" s="16"/>
      <c r="G333" s="17" t="s">
        <v>8</v>
      </c>
      <c r="H333" s="18">
        <v>149617.18</v>
      </c>
      <c r="I333" s="18">
        <v>108.93</v>
      </c>
      <c r="J333" s="51">
        <f>H333+I333-K333</f>
        <v>149726.10999999999</v>
      </c>
      <c r="K333" s="58"/>
    </row>
    <row r="334" spans="1:11" x14ac:dyDescent="0.25">
      <c r="A334" s="14">
        <v>44881</v>
      </c>
      <c r="B334" s="15" t="s">
        <v>3</v>
      </c>
      <c r="C334" s="16">
        <v>101140496</v>
      </c>
      <c r="D334" s="16">
        <v>2007611</v>
      </c>
      <c r="E334" s="16" t="s">
        <v>1124</v>
      </c>
      <c r="F334" s="16">
        <v>1000057849</v>
      </c>
      <c r="G334" s="17" t="s">
        <v>8</v>
      </c>
      <c r="H334" s="18">
        <v>132195.10999999999</v>
      </c>
      <c r="I334" s="18">
        <v>108.93</v>
      </c>
      <c r="J334" s="51">
        <f>H334+I334-K334</f>
        <v>132304.03999999998</v>
      </c>
      <c r="K334" s="58"/>
    </row>
    <row r="335" spans="1:11" x14ac:dyDescent="0.25">
      <c r="A335" s="14">
        <v>44943</v>
      </c>
      <c r="B335" s="15" t="s">
        <v>3</v>
      </c>
      <c r="C335" s="16">
        <v>101140496</v>
      </c>
      <c r="D335" s="16">
        <v>2008309</v>
      </c>
      <c r="E335" s="16" t="s">
        <v>1460</v>
      </c>
      <c r="F335" s="16" t="s">
        <v>1461</v>
      </c>
      <c r="G335" s="17" t="s">
        <v>1462</v>
      </c>
      <c r="H335" s="18">
        <v>480648.18</v>
      </c>
      <c r="I335" s="18">
        <v>0</v>
      </c>
      <c r="J335" s="51">
        <f>H335+I335-K335</f>
        <v>480648.18</v>
      </c>
      <c r="K335" s="58"/>
    </row>
    <row r="336" spans="1:11" x14ac:dyDescent="0.25">
      <c r="A336" s="14">
        <v>44909</v>
      </c>
      <c r="B336" s="15" t="s">
        <v>3</v>
      </c>
      <c r="C336" s="16">
        <v>101140496</v>
      </c>
      <c r="D336" s="16">
        <v>2007975</v>
      </c>
      <c r="E336" s="16" t="s">
        <v>1463</v>
      </c>
      <c r="F336" s="16">
        <v>1000058085</v>
      </c>
      <c r="G336" s="17" t="s">
        <v>8</v>
      </c>
      <c r="H336" s="18">
        <v>70202</v>
      </c>
      <c r="I336" s="18">
        <v>0</v>
      </c>
      <c r="J336" s="51">
        <f>H336+I336-K336</f>
        <v>70202</v>
      </c>
      <c r="K336" s="58"/>
    </row>
    <row r="337" spans="1:11" x14ac:dyDescent="0.25">
      <c r="A337" s="43">
        <v>44953</v>
      </c>
      <c r="B337" s="15" t="s">
        <v>3</v>
      </c>
      <c r="C337" s="16">
        <v>101140496</v>
      </c>
      <c r="D337" s="16">
        <v>2008454</v>
      </c>
      <c r="E337" s="16" t="s">
        <v>1464</v>
      </c>
      <c r="F337" s="16">
        <v>1000058206</v>
      </c>
      <c r="G337" s="17" t="s">
        <v>8</v>
      </c>
      <c r="H337" s="44">
        <v>108880</v>
      </c>
      <c r="I337" s="44">
        <v>0</v>
      </c>
      <c r="J337" s="51">
        <f>H337+I337-K337</f>
        <v>108880</v>
      </c>
      <c r="K337" s="58"/>
    </row>
    <row r="338" spans="1:11" x14ac:dyDescent="0.25">
      <c r="A338" s="76">
        <v>44980</v>
      </c>
      <c r="B338" s="31" t="s">
        <v>1647</v>
      </c>
      <c r="C338" s="32">
        <v>101140496</v>
      </c>
      <c r="D338" s="32" t="s">
        <v>468</v>
      </c>
      <c r="E338" s="32" t="s">
        <v>1648</v>
      </c>
      <c r="F338" s="32">
        <v>1000058283</v>
      </c>
      <c r="G338" s="34" t="s">
        <v>1614</v>
      </c>
      <c r="H338" s="38">
        <v>172832</v>
      </c>
      <c r="I338" s="38">
        <v>0</v>
      </c>
      <c r="J338" s="78">
        <f>SUM(H338+I338)</f>
        <v>172832</v>
      </c>
      <c r="K338" s="58"/>
    </row>
    <row r="339" spans="1:11" x14ac:dyDescent="0.25">
      <c r="A339" s="76">
        <v>45014</v>
      </c>
      <c r="B339" s="31" t="s">
        <v>1647</v>
      </c>
      <c r="C339" s="32">
        <v>101140496</v>
      </c>
      <c r="D339" s="32">
        <v>2009331</v>
      </c>
      <c r="E339" s="32" t="s">
        <v>1649</v>
      </c>
      <c r="F339" s="32">
        <v>1000058397</v>
      </c>
      <c r="G339" s="34" t="s">
        <v>1614</v>
      </c>
      <c r="H339" s="38">
        <v>187705.9</v>
      </c>
      <c r="I339" s="38">
        <v>0</v>
      </c>
      <c r="J339" s="78">
        <f>SUM(H339+I339)</f>
        <v>187705.9</v>
      </c>
      <c r="K339" s="58"/>
    </row>
    <row r="340" spans="1:11" x14ac:dyDescent="0.25">
      <c r="A340" s="70"/>
      <c r="B340" s="71" t="str">
        <f>B341</f>
        <v xml:space="preserve">CLARO </v>
      </c>
      <c r="C340" s="72">
        <f>C341</f>
        <v>101001577</v>
      </c>
      <c r="D340" s="138" t="s">
        <v>1125</v>
      </c>
      <c r="E340" s="139"/>
      <c r="F340" s="139"/>
      <c r="G340" s="140"/>
      <c r="H340" s="73"/>
      <c r="I340" s="73"/>
      <c r="J340" s="74"/>
      <c r="K340" s="75">
        <f>SUBTOTAL(9,J341:J354)</f>
        <v>751060.03</v>
      </c>
    </row>
    <row r="341" spans="1:11" x14ac:dyDescent="0.25">
      <c r="A341" s="14">
        <v>44893</v>
      </c>
      <c r="B341" s="15" t="s">
        <v>39</v>
      </c>
      <c r="C341" s="16">
        <v>101001577</v>
      </c>
      <c r="D341" s="16">
        <v>169</v>
      </c>
      <c r="E341" s="16" t="s">
        <v>1126</v>
      </c>
      <c r="F341" s="16" t="s">
        <v>172</v>
      </c>
      <c r="G341" s="17" t="s">
        <v>1125</v>
      </c>
      <c r="H341" s="18">
        <v>279091.59999999998</v>
      </c>
      <c r="I341" s="18">
        <v>0</v>
      </c>
      <c r="J341" s="51">
        <f t="shared" ref="J341:J354" si="15">H341+I341-K341</f>
        <v>279091.59999999998</v>
      </c>
      <c r="K341" s="58"/>
    </row>
    <row r="342" spans="1:11" x14ac:dyDescent="0.25">
      <c r="A342" s="14">
        <v>44893</v>
      </c>
      <c r="B342" s="15" t="s">
        <v>39</v>
      </c>
      <c r="C342" s="16">
        <v>101001577</v>
      </c>
      <c r="D342" s="16">
        <v>157</v>
      </c>
      <c r="E342" s="16" t="s">
        <v>1127</v>
      </c>
      <c r="F342" s="16" t="s">
        <v>172</v>
      </c>
      <c r="G342" s="17" t="s">
        <v>1125</v>
      </c>
      <c r="H342" s="18">
        <v>27504.53</v>
      </c>
      <c r="I342" s="18"/>
      <c r="J342" s="51">
        <f t="shared" si="15"/>
        <v>27504.53</v>
      </c>
      <c r="K342" s="58"/>
    </row>
    <row r="343" spans="1:11" x14ac:dyDescent="0.25">
      <c r="A343" s="14">
        <v>44893</v>
      </c>
      <c r="B343" s="15" t="s">
        <v>39</v>
      </c>
      <c r="C343" s="16">
        <v>101001577</v>
      </c>
      <c r="D343" s="16">
        <v>92</v>
      </c>
      <c r="E343" s="16" t="s">
        <v>1128</v>
      </c>
      <c r="F343" s="16" t="s">
        <v>172</v>
      </c>
      <c r="G343" s="17" t="s">
        <v>1125</v>
      </c>
      <c r="H343" s="18">
        <v>3792.2</v>
      </c>
      <c r="I343" s="18"/>
      <c r="J343" s="51">
        <f t="shared" si="15"/>
        <v>3792.2</v>
      </c>
      <c r="K343" s="58"/>
    </row>
    <row r="344" spans="1:11" x14ac:dyDescent="0.25">
      <c r="A344" s="14">
        <v>44893</v>
      </c>
      <c r="B344" s="15" t="s">
        <v>39</v>
      </c>
      <c r="C344" s="16">
        <v>101001577</v>
      </c>
      <c r="D344" s="16">
        <v>141</v>
      </c>
      <c r="E344" s="16" t="s">
        <v>1129</v>
      </c>
      <c r="F344" s="16" t="s">
        <v>172</v>
      </c>
      <c r="G344" s="17" t="s">
        <v>1125</v>
      </c>
      <c r="H344" s="18">
        <v>2428.5500000000002</v>
      </c>
      <c r="I344" s="18"/>
      <c r="J344" s="51">
        <f t="shared" si="15"/>
        <v>2428.5500000000002</v>
      </c>
      <c r="K344" s="58"/>
    </row>
    <row r="345" spans="1:11" x14ac:dyDescent="0.25">
      <c r="A345" s="14">
        <v>44893</v>
      </c>
      <c r="B345" s="15" t="s">
        <v>39</v>
      </c>
      <c r="C345" s="16">
        <v>101001577</v>
      </c>
      <c r="D345" s="16">
        <v>174</v>
      </c>
      <c r="E345" s="16" t="s">
        <v>1130</v>
      </c>
      <c r="F345" s="16" t="s">
        <v>172</v>
      </c>
      <c r="G345" s="17" t="s">
        <v>1125</v>
      </c>
      <c r="H345" s="18">
        <v>21233.22</v>
      </c>
      <c r="I345" s="18"/>
      <c r="J345" s="51">
        <f t="shared" si="15"/>
        <v>21233.22</v>
      </c>
      <c r="K345" s="58"/>
    </row>
    <row r="346" spans="1:11" x14ac:dyDescent="0.25">
      <c r="A346" s="14">
        <v>44923</v>
      </c>
      <c r="B346" s="15" t="s">
        <v>39</v>
      </c>
      <c r="C346" s="16">
        <v>101001577</v>
      </c>
      <c r="D346" s="16">
        <v>142</v>
      </c>
      <c r="E346" s="16" t="s">
        <v>1131</v>
      </c>
      <c r="F346" s="16" t="s">
        <v>172</v>
      </c>
      <c r="G346" s="17" t="s">
        <v>1125</v>
      </c>
      <c r="H346" s="18">
        <v>1595</v>
      </c>
      <c r="I346" s="18">
        <v>287.10000000000002</v>
      </c>
      <c r="J346" s="51">
        <f t="shared" si="15"/>
        <v>1882.1</v>
      </c>
      <c r="K346" s="58"/>
    </row>
    <row r="347" spans="1:11" x14ac:dyDescent="0.25">
      <c r="A347" s="14">
        <v>44923</v>
      </c>
      <c r="B347" s="15" t="s">
        <v>39</v>
      </c>
      <c r="C347" s="16">
        <v>101001577</v>
      </c>
      <c r="D347" s="16">
        <v>93</v>
      </c>
      <c r="E347" s="16" t="s">
        <v>1132</v>
      </c>
      <c r="F347" s="16" t="s">
        <v>172</v>
      </c>
      <c r="G347" s="17" t="s">
        <v>1125</v>
      </c>
      <c r="H347" s="18">
        <v>2500</v>
      </c>
      <c r="I347" s="18">
        <v>450</v>
      </c>
      <c r="J347" s="51">
        <f t="shared" si="15"/>
        <v>2950</v>
      </c>
      <c r="K347" s="58"/>
    </row>
    <row r="348" spans="1:11" x14ac:dyDescent="0.25">
      <c r="A348" s="14">
        <v>44923</v>
      </c>
      <c r="B348" s="15" t="s">
        <v>39</v>
      </c>
      <c r="C348" s="16">
        <v>101001577</v>
      </c>
      <c r="D348" s="16">
        <v>175</v>
      </c>
      <c r="E348" s="16" t="s">
        <v>1133</v>
      </c>
      <c r="F348" s="16" t="s">
        <v>172</v>
      </c>
      <c r="G348" s="17" t="s">
        <v>1125</v>
      </c>
      <c r="H348" s="18">
        <v>13680</v>
      </c>
      <c r="I348" s="18">
        <v>2462.4</v>
      </c>
      <c r="J348" s="51">
        <f t="shared" si="15"/>
        <v>16142.4</v>
      </c>
      <c r="K348" s="58"/>
    </row>
    <row r="349" spans="1:11" x14ac:dyDescent="0.25">
      <c r="A349" s="14">
        <v>44923</v>
      </c>
      <c r="B349" s="15" t="s">
        <v>39</v>
      </c>
      <c r="C349" s="16">
        <v>101001577</v>
      </c>
      <c r="D349" s="16">
        <v>170</v>
      </c>
      <c r="E349" s="16" t="s">
        <v>1134</v>
      </c>
      <c r="F349" s="16" t="s">
        <v>172</v>
      </c>
      <c r="G349" s="17" t="s">
        <v>1125</v>
      </c>
      <c r="H349" s="18">
        <v>217731.28</v>
      </c>
      <c r="I349" s="18">
        <v>39191.629999999997</v>
      </c>
      <c r="J349" s="51">
        <f t="shared" si="15"/>
        <v>256922.91</v>
      </c>
      <c r="K349" s="58"/>
    </row>
    <row r="350" spans="1:11" x14ac:dyDescent="0.25">
      <c r="A350" s="14">
        <v>44954</v>
      </c>
      <c r="B350" s="15" t="s">
        <v>39</v>
      </c>
      <c r="C350" s="16">
        <v>101001577</v>
      </c>
      <c r="D350" s="16">
        <v>143</v>
      </c>
      <c r="E350" s="16" t="s">
        <v>1465</v>
      </c>
      <c r="F350" s="16" t="s">
        <v>172</v>
      </c>
      <c r="G350" s="17" t="s">
        <v>1125</v>
      </c>
      <c r="H350" s="18">
        <v>1595</v>
      </c>
      <c r="I350" s="18">
        <v>287.10000000000002</v>
      </c>
      <c r="J350" s="51">
        <f t="shared" si="15"/>
        <v>1882.1</v>
      </c>
      <c r="K350" s="58"/>
    </row>
    <row r="351" spans="1:11" x14ac:dyDescent="0.25">
      <c r="A351" s="14">
        <v>44954</v>
      </c>
      <c r="B351" s="15" t="s">
        <v>39</v>
      </c>
      <c r="C351" s="16">
        <v>101001577</v>
      </c>
      <c r="D351" s="16">
        <v>94</v>
      </c>
      <c r="E351" s="16"/>
      <c r="F351" s="16" t="s">
        <v>172</v>
      </c>
      <c r="G351" s="17" t="s">
        <v>1125</v>
      </c>
      <c r="H351" s="18">
        <v>2500</v>
      </c>
      <c r="I351" s="18">
        <v>450</v>
      </c>
      <c r="J351" s="51">
        <f t="shared" si="15"/>
        <v>2950</v>
      </c>
      <c r="K351" s="58"/>
    </row>
    <row r="352" spans="1:11" x14ac:dyDescent="0.25">
      <c r="A352" s="14">
        <v>44954</v>
      </c>
      <c r="B352" s="15" t="s">
        <v>39</v>
      </c>
      <c r="C352" s="16">
        <v>101001577</v>
      </c>
      <c r="D352" s="16">
        <v>159</v>
      </c>
      <c r="E352" s="16" t="s">
        <v>1466</v>
      </c>
      <c r="F352" s="16" t="s">
        <v>172</v>
      </c>
      <c r="G352" s="17" t="s">
        <v>1125</v>
      </c>
      <c r="H352" s="18">
        <v>19398.12</v>
      </c>
      <c r="I352" s="18">
        <v>3491.66</v>
      </c>
      <c r="J352" s="51">
        <f t="shared" si="15"/>
        <v>22889.78</v>
      </c>
      <c r="K352" s="58"/>
    </row>
    <row r="353" spans="1:11" x14ac:dyDescent="0.25">
      <c r="A353" s="14">
        <v>44954</v>
      </c>
      <c r="B353" s="15" t="s">
        <v>39</v>
      </c>
      <c r="C353" s="16">
        <v>101001577</v>
      </c>
      <c r="D353" s="16">
        <v>171</v>
      </c>
      <c r="E353" s="16" t="s">
        <v>468</v>
      </c>
      <c r="F353" s="16" t="s">
        <v>172</v>
      </c>
      <c r="G353" s="17" t="s">
        <v>1125</v>
      </c>
      <c r="H353" s="18">
        <v>77240.88</v>
      </c>
      <c r="I353" s="18">
        <v>13903.36</v>
      </c>
      <c r="J353" s="51">
        <f t="shared" si="15"/>
        <v>91144.24</v>
      </c>
      <c r="K353" s="58"/>
    </row>
    <row r="354" spans="1:11" x14ac:dyDescent="0.25">
      <c r="A354" s="14">
        <v>44954</v>
      </c>
      <c r="B354" s="15" t="s">
        <v>39</v>
      </c>
      <c r="C354" s="16">
        <v>101001577</v>
      </c>
      <c r="D354" s="16">
        <v>176</v>
      </c>
      <c r="E354" s="16"/>
      <c r="F354" s="16" t="s">
        <v>172</v>
      </c>
      <c r="G354" s="17" t="s">
        <v>1125</v>
      </c>
      <c r="H354" s="18">
        <v>17784</v>
      </c>
      <c r="I354" s="18">
        <v>2462.4</v>
      </c>
      <c r="J354" s="51">
        <f t="shared" si="15"/>
        <v>20246.400000000001</v>
      </c>
      <c r="K354" s="58"/>
    </row>
    <row r="355" spans="1:11" x14ac:dyDescent="0.25">
      <c r="A355" s="70"/>
      <c r="B355" s="71" t="str">
        <f>B356</f>
        <v xml:space="preserve">COPEM HOSPICLINIC </v>
      </c>
      <c r="C355" s="72">
        <f>C356</f>
        <v>131788998</v>
      </c>
      <c r="D355" s="138" t="s">
        <v>1125</v>
      </c>
      <c r="E355" s="139"/>
      <c r="F355" s="139"/>
      <c r="G355" s="139"/>
      <c r="H355" s="73"/>
      <c r="I355" s="73"/>
      <c r="J355" s="74"/>
      <c r="K355" s="75">
        <f>SUBTOTAL(9,J356:J363)</f>
        <v>899611.25</v>
      </c>
    </row>
    <row r="356" spans="1:11" ht="57.75" x14ac:dyDescent="0.25">
      <c r="A356" s="14">
        <v>44909</v>
      </c>
      <c r="B356" s="15" t="s">
        <v>1135</v>
      </c>
      <c r="C356" s="16">
        <v>131788998</v>
      </c>
      <c r="D356" s="16">
        <v>3121</v>
      </c>
      <c r="E356" s="16" t="s">
        <v>1136</v>
      </c>
      <c r="F356" s="22" t="s">
        <v>1137</v>
      </c>
      <c r="G356" s="17" t="s">
        <v>1384</v>
      </c>
      <c r="H356" s="18">
        <v>4812</v>
      </c>
      <c r="I356" s="18">
        <v>0</v>
      </c>
      <c r="J356" s="51">
        <f>H356+I356-K356</f>
        <v>4812</v>
      </c>
      <c r="K356" s="58"/>
    </row>
    <row r="357" spans="1:11" ht="57.75" x14ac:dyDescent="0.25">
      <c r="A357" s="14">
        <v>44921</v>
      </c>
      <c r="B357" s="15" t="s">
        <v>1135</v>
      </c>
      <c r="C357" s="16">
        <v>131788998</v>
      </c>
      <c r="D357" s="16">
        <v>3197</v>
      </c>
      <c r="E357" s="16" t="s">
        <v>1385</v>
      </c>
      <c r="F357" s="22" t="s">
        <v>1137</v>
      </c>
      <c r="G357" s="17" t="s">
        <v>1384</v>
      </c>
      <c r="H357" s="18">
        <v>225000</v>
      </c>
      <c r="I357" s="18">
        <v>0</v>
      </c>
      <c r="J357" s="51">
        <f>H357+I357-K357</f>
        <v>225000</v>
      </c>
      <c r="K357" s="58"/>
    </row>
    <row r="358" spans="1:11" x14ac:dyDescent="0.25">
      <c r="A358" s="76">
        <v>45001</v>
      </c>
      <c r="B358" s="31" t="s">
        <v>1650</v>
      </c>
      <c r="C358" s="32">
        <v>131788998</v>
      </c>
      <c r="D358" s="32">
        <v>3197</v>
      </c>
      <c r="E358" s="32" t="s">
        <v>1385</v>
      </c>
      <c r="F358" s="32" t="s">
        <v>1651</v>
      </c>
      <c r="G358" s="34" t="s">
        <v>37</v>
      </c>
      <c r="H358" s="38">
        <v>225000</v>
      </c>
      <c r="I358" s="38">
        <v>0</v>
      </c>
      <c r="J358" s="78">
        <f t="shared" ref="J358:J363" si="16">SUM(H358+I358)</f>
        <v>225000</v>
      </c>
      <c r="K358" s="58"/>
    </row>
    <row r="359" spans="1:11" x14ac:dyDescent="0.25">
      <c r="A359" s="76">
        <v>44995</v>
      </c>
      <c r="B359" s="31" t="s">
        <v>1650</v>
      </c>
      <c r="C359" s="32">
        <v>131788998</v>
      </c>
      <c r="D359" s="32">
        <v>3641</v>
      </c>
      <c r="E359" s="32" t="s">
        <v>1652</v>
      </c>
      <c r="F359" s="32">
        <v>1000058326</v>
      </c>
      <c r="G359" s="34" t="s">
        <v>37</v>
      </c>
      <c r="H359" s="38">
        <v>101447.5</v>
      </c>
      <c r="I359" s="38">
        <v>0</v>
      </c>
      <c r="J359" s="78">
        <f t="shared" si="16"/>
        <v>101447.5</v>
      </c>
      <c r="K359" s="58"/>
    </row>
    <row r="360" spans="1:11" x14ac:dyDescent="0.25">
      <c r="A360" s="76">
        <v>44995</v>
      </c>
      <c r="B360" s="31" t="s">
        <v>1650</v>
      </c>
      <c r="C360" s="32">
        <v>131788998</v>
      </c>
      <c r="D360" s="32">
        <v>3643</v>
      </c>
      <c r="E360" s="32" t="s">
        <v>1653</v>
      </c>
      <c r="F360" s="32">
        <v>1000058359</v>
      </c>
      <c r="G360" s="34" t="s">
        <v>37</v>
      </c>
      <c r="H360" s="38">
        <v>17871</v>
      </c>
      <c r="I360" s="38">
        <v>0</v>
      </c>
      <c r="J360" s="78">
        <f t="shared" si="16"/>
        <v>17871</v>
      </c>
      <c r="K360" s="58"/>
    </row>
    <row r="361" spans="1:11" x14ac:dyDescent="0.25">
      <c r="A361" s="76">
        <v>44995</v>
      </c>
      <c r="B361" s="31" t="s">
        <v>1650</v>
      </c>
      <c r="C361" s="32">
        <v>131788998</v>
      </c>
      <c r="D361" s="32">
        <v>3640</v>
      </c>
      <c r="E361" s="32" t="s">
        <v>1654</v>
      </c>
      <c r="F361" s="32">
        <v>1000058329</v>
      </c>
      <c r="G361" s="34" t="s">
        <v>37</v>
      </c>
      <c r="H361" s="38">
        <v>75792</v>
      </c>
      <c r="I361" s="38">
        <v>0</v>
      </c>
      <c r="J361" s="78">
        <f t="shared" si="16"/>
        <v>75792</v>
      </c>
      <c r="K361" s="58"/>
    </row>
    <row r="362" spans="1:11" x14ac:dyDescent="0.25">
      <c r="A362" s="76">
        <v>44995</v>
      </c>
      <c r="B362" s="31" t="s">
        <v>1650</v>
      </c>
      <c r="C362" s="32">
        <v>131788998</v>
      </c>
      <c r="D362" s="32">
        <v>3642</v>
      </c>
      <c r="E362" s="32" t="s">
        <v>1655</v>
      </c>
      <c r="F362" s="32">
        <v>1000058358</v>
      </c>
      <c r="G362" s="34" t="s">
        <v>1614</v>
      </c>
      <c r="H362" s="38">
        <v>151200</v>
      </c>
      <c r="I362" s="38">
        <v>0</v>
      </c>
      <c r="J362" s="78">
        <f t="shared" si="16"/>
        <v>151200</v>
      </c>
      <c r="K362" s="58"/>
    </row>
    <row r="363" spans="1:11" x14ac:dyDescent="0.25">
      <c r="A363" s="76">
        <v>44995</v>
      </c>
      <c r="B363" s="31" t="s">
        <v>1650</v>
      </c>
      <c r="C363" s="32">
        <v>131788998</v>
      </c>
      <c r="D363" s="32">
        <v>3639</v>
      </c>
      <c r="E363" s="32" t="s">
        <v>462</v>
      </c>
      <c r="F363" s="32">
        <v>1000058325</v>
      </c>
      <c r="G363" s="34" t="s">
        <v>37</v>
      </c>
      <c r="H363" s="38">
        <v>98488.75</v>
      </c>
      <c r="I363" s="38">
        <v>0</v>
      </c>
      <c r="J363" s="78">
        <f t="shared" si="16"/>
        <v>98488.75</v>
      </c>
      <c r="K363" s="58"/>
    </row>
    <row r="364" spans="1:11" x14ac:dyDescent="0.25">
      <c r="A364" s="70"/>
      <c r="B364" s="71" t="str">
        <f>B365</f>
        <v>CONSULTORIA Y SERVICIOS SALPER, SRL</v>
      </c>
      <c r="C364" s="72">
        <f>C365</f>
        <v>124029996</v>
      </c>
      <c r="D364" s="138" t="s">
        <v>1125</v>
      </c>
      <c r="E364" s="139"/>
      <c r="F364" s="139"/>
      <c r="G364" s="139"/>
      <c r="H364" s="73"/>
      <c r="I364" s="73"/>
      <c r="J364" s="74"/>
      <c r="K364" s="75">
        <f>SUBTOTAL(9,J365:J366)</f>
        <v>82600</v>
      </c>
    </row>
    <row r="365" spans="1:11" x14ac:dyDescent="0.25">
      <c r="A365" s="76">
        <v>45008</v>
      </c>
      <c r="B365" s="31" t="s">
        <v>1656</v>
      </c>
      <c r="C365" s="32">
        <v>124029996</v>
      </c>
      <c r="D365" s="32">
        <v>1929</v>
      </c>
      <c r="E365" s="32" t="s">
        <v>345</v>
      </c>
      <c r="F365" s="32" t="s">
        <v>1657</v>
      </c>
      <c r="G365" s="34" t="s">
        <v>1658</v>
      </c>
      <c r="H365" s="38">
        <v>70000</v>
      </c>
      <c r="I365" s="38">
        <v>12600</v>
      </c>
      <c r="J365" s="78">
        <f>SUM(H365+I365)</f>
        <v>82600</v>
      </c>
      <c r="K365" s="58"/>
    </row>
    <row r="366" spans="1:11" x14ac:dyDescent="0.25">
      <c r="A366" s="70"/>
      <c r="B366" s="71" t="s">
        <v>26</v>
      </c>
      <c r="C366" s="72">
        <v>130023417</v>
      </c>
      <c r="D366" s="138" t="s">
        <v>316</v>
      </c>
      <c r="E366" s="139"/>
      <c r="F366" s="139"/>
      <c r="G366" s="140"/>
      <c r="H366" s="73"/>
      <c r="I366" s="73"/>
      <c r="J366" s="74"/>
      <c r="K366" s="75">
        <f>SUM(J367:J375)</f>
        <v>987928.4800000001</v>
      </c>
    </row>
    <row r="367" spans="1:11" x14ac:dyDescent="0.25">
      <c r="A367" s="14">
        <v>44783</v>
      </c>
      <c r="B367" s="15" t="s">
        <v>26</v>
      </c>
      <c r="C367" s="16">
        <v>130023417</v>
      </c>
      <c r="D367" s="16">
        <v>344</v>
      </c>
      <c r="E367" s="16" t="s">
        <v>318</v>
      </c>
      <c r="F367" s="16">
        <v>1000057220</v>
      </c>
      <c r="G367" s="17" t="s">
        <v>76</v>
      </c>
      <c r="H367" s="18">
        <v>50850</v>
      </c>
      <c r="I367" s="18">
        <v>0</v>
      </c>
      <c r="J367" s="51">
        <f t="shared" ref="J367:J375" si="17">H367+I367-K367</f>
        <v>50850</v>
      </c>
      <c r="K367" s="58"/>
    </row>
    <row r="368" spans="1:11" x14ac:dyDescent="0.25">
      <c r="A368" s="14">
        <v>44813</v>
      </c>
      <c r="B368" s="15" t="s">
        <v>26</v>
      </c>
      <c r="C368" s="16">
        <v>130023417</v>
      </c>
      <c r="D368" s="16">
        <v>346</v>
      </c>
      <c r="E368" s="16" t="s">
        <v>322</v>
      </c>
      <c r="F368" s="16">
        <v>1000057463</v>
      </c>
      <c r="G368" s="17" t="s">
        <v>35</v>
      </c>
      <c r="H368" s="18">
        <v>125600</v>
      </c>
      <c r="I368" s="18">
        <v>22608</v>
      </c>
      <c r="J368" s="51">
        <f t="shared" si="17"/>
        <v>148208</v>
      </c>
      <c r="K368" s="58"/>
    </row>
    <row r="369" spans="1:11" x14ac:dyDescent="0.25">
      <c r="A369" s="14">
        <v>44811</v>
      </c>
      <c r="B369" s="15" t="s">
        <v>26</v>
      </c>
      <c r="C369" s="16">
        <v>130023417</v>
      </c>
      <c r="D369" s="16">
        <v>345</v>
      </c>
      <c r="E369" s="16" t="s">
        <v>323</v>
      </c>
      <c r="F369" s="16">
        <v>1000057464</v>
      </c>
      <c r="G369" s="17" t="s">
        <v>35</v>
      </c>
      <c r="H369" s="18">
        <v>76630</v>
      </c>
      <c r="I369" s="18">
        <v>13793.4</v>
      </c>
      <c r="J369" s="51">
        <f t="shared" si="17"/>
        <v>90423.4</v>
      </c>
      <c r="K369" s="58"/>
    </row>
    <row r="370" spans="1:11" x14ac:dyDescent="0.25">
      <c r="A370" s="14">
        <v>44817</v>
      </c>
      <c r="B370" s="15" t="s">
        <v>26</v>
      </c>
      <c r="C370" s="16">
        <v>130023417</v>
      </c>
      <c r="D370" s="16">
        <v>347</v>
      </c>
      <c r="E370" s="16" t="s">
        <v>324</v>
      </c>
      <c r="F370" s="16">
        <v>1000057461</v>
      </c>
      <c r="G370" s="17" t="s">
        <v>35</v>
      </c>
      <c r="H370" s="18">
        <v>159014</v>
      </c>
      <c r="I370" s="18">
        <v>4265.28</v>
      </c>
      <c r="J370" s="51">
        <f t="shared" si="17"/>
        <v>163279.28</v>
      </c>
      <c r="K370" s="58"/>
    </row>
    <row r="371" spans="1:11" x14ac:dyDescent="0.25">
      <c r="A371" s="14">
        <v>44819</v>
      </c>
      <c r="B371" s="15" t="s">
        <v>26</v>
      </c>
      <c r="C371" s="16">
        <v>130023417</v>
      </c>
      <c r="D371" s="16">
        <v>348</v>
      </c>
      <c r="E371" s="16" t="s">
        <v>325</v>
      </c>
      <c r="F371" s="16">
        <v>1000057462</v>
      </c>
      <c r="G371" s="17" t="s">
        <v>35</v>
      </c>
      <c r="H371" s="18">
        <v>162158</v>
      </c>
      <c r="I371" s="18">
        <v>0</v>
      </c>
      <c r="J371" s="51">
        <f t="shared" si="17"/>
        <v>162158</v>
      </c>
      <c r="K371" s="58"/>
    </row>
    <row r="372" spans="1:11" x14ac:dyDescent="0.25">
      <c r="A372" s="14">
        <v>44883</v>
      </c>
      <c r="B372" s="15" t="s">
        <v>26</v>
      </c>
      <c r="C372" s="16">
        <v>130023417</v>
      </c>
      <c r="D372" s="16">
        <v>352</v>
      </c>
      <c r="E372" s="16" t="s">
        <v>1659</v>
      </c>
      <c r="F372" s="16">
        <v>1000057950</v>
      </c>
      <c r="G372" s="17" t="s">
        <v>35</v>
      </c>
      <c r="H372" s="18">
        <v>31360</v>
      </c>
      <c r="I372" s="18">
        <v>5644.8</v>
      </c>
      <c r="J372" s="51">
        <f t="shared" si="17"/>
        <v>37004.800000000003</v>
      </c>
      <c r="K372" s="58"/>
    </row>
    <row r="373" spans="1:11" x14ac:dyDescent="0.25">
      <c r="A373" s="14">
        <v>44859</v>
      </c>
      <c r="B373" s="15" t="s">
        <v>26</v>
      </c>
      <c r="C373" s="16">
        <v>130023417</v>
      </c>
      <c r="D373" s="16">
        <v>350</v>
      </c>
      <c r="E373" s="16" t="s">
        <v>625</v>
      </c>
      <c r="F373" s="16">
        <v>1000057748</v>
      </c>
      <c r="G373" s="17" t="s">
        <v>35</v>
      </c>
      <c r="H373" s="18">
        <v>72760</v>
      </c>
      <c r="I373" s="18">
        <v>13096.8</v>
      </c>
      <c r="J373" s="51">
        <f t="shared" si="17"/>
        <v>85856.8</v>
      </c>
      <c r="K373" s="58"/>
    </row>
    <row r="374" spans="1:11" x14ac:dyDescent="0.25">
      <c r="A374" s="14">
        <v>44748</v>
      </c>
      <c r="B374" s="15" t="s">
        <v>26</v>
      </c>
      <c r="C374" s="16">
        <v>130023417</v>
      </c>
      <c r="D374" s="16">
        <v>337</v>
      </c>
      <c r="E374" s="16" t="s">
        <v>1003</v>
      </c>
      <c r="F374" s="16"/>
      <c r="G374" s="17" t="s">
        <v>35</v>
      </c>
      <c r="H374" s="18">
        <v>80420</v>
      </c>
      <c r="I374" s="18">
        <v>14475.6</v>
      </c>
      <c r="J374" s="51">
        <f t="shared" si="17"/>
        <v>94895.6</v>
      </c>
      <c r="K374" s="58"/>
    </row>
    <row r="375" spans="1:11" x14ac:dyDescent="0.25">
      <c r="A375" s="14">
        <v>44859</v>
      </c>
      <c r="B375" s="15" t="s">
        <v>26</v>
      </c>
      <c r="C375" s="16">
        <v>130023417</v>
      </c>
      <c r="D375" s="16">
        <v>349</v>
      </c>
      <c r="E375" s="16" t="s">
        <v>1004</v>
      </c>
      <c r="F375" s="16">
        <v>1000057747</v>
      </c>
      <c r="G375" s="17" t="s">
        <v>35</v>
      </c>
      <c r="H375" s="18">
        <v>131570</v>
      </c>
      <c r="I375" s="18">
        <v>23682.6</v>
      </c>
      <c r="J375" s="51">
        <f t="shared" si="17"/>
        <v>155252.6</v>
      </c>
      <c r="K375" s="58"/>
    </row>
    <row r="376" spans="1:11" x14ac:dyDescent="0.25">
      <c r="A376" s="70"/>
      <c r="B376" s="71" t="str">
        <f>B377</f>
        <v>DARPRINT GRAFIC,S.R.L.</v>
      </c>
      <c r="C376" s="72">
        <f>C377</f>
        <v>130911096</v>
      </c>
      <c r="D376" s="138" t="s">
        <v>326</v>
      </c>
      <c r="E376" s="139"/>
      <c r="F376" s="139"/>
      <c r="G376" s="140"/>
      <c r="H376" s="73"/>
      <c r="I376" s="73"/>
      <c r="J376" s="74"/>
      <c r="K376" s="75">
        <f>SUM(J377:J392)</f>
        <v>1329122.5</v>
      </c>
    </row>
    <row r="377" spans="1:11" x14ac:dyDescent="0.25">
      <c r="A377" s="14">
        <v>44333</v>
      </c>
      <c r="B377" s="15" t="s">
        <v>327</v>
      </c>
      <c r="C377" s="16">
        <v>130911096</v>
      </c>
      <c r="D377" s="16">
        <v>272</v>
      </c>
      <c r="E377" s="16" t="s">
        <v>328</v>
      </c>
      <c r="F377" s="16">
        <v>1000053810</v>
      </c>
      <c r="G377" s="17" t="s">
        <v>329</v>
      </c>
      <c r="H377" s="18">
        <v>7900</v>
      </c>
      <c r="I377" s="18">
        <v>1422</v>
      </c>
      <c r="J377" s="51">
        <f t="shared" ref="J377:J390" si="18">H377+I377-K377</f>
        <v>9322</v>
      </c>
      <c r="K377" s="58"/>
    </row>
    <row r="378" spans="1:11" x14ac:dyDescent="0.25">
      <c r="A378" s="14">
        <v>44344</v>
      </c>
      <c r="B378" s="15" t="s">
        <v>327</v>
      </c>
      <c r="C378" s="16">
        <v>130911096</v>
      </c>
      <c r="D378" s="16">
        <v>274</v>
      </c>
      <c r="E378" s="16" t="s">
        <v>330</v>
      </c>
      <c r="F378" s="16">
        <v>1000053735</v>
      </c>
      <c r="G378" s="17" t="s">
        <v>331</v>
      </c>
      <c r="H378" s="18">
        <v>99800</v>
      </c>
      <c r="I378" s="18">
        <v>17964</v>
      </c>
      <c r="J378" s="51">
        <f t="shared" si="18"/>
        <v>117764</v>
      </c>
      <c r="K378" s="58"/>
    </row>
    <row r="379" spans="1:11" x14ac:dyDescent="0.25">
      <c r="A379" s="14">
        <v>44344</v>
      </c>
      <c r="B379" s="15" t="s">
        <v>327</v>
      </c>
      <c r="C379" s="16">
        <v>130911096</v>
      </c>
      <c r="D379" s="16">
        <v>275</v>
      </c>
      <c r="E379" s="16" t="s">
        <v>332</v>
      </c>
      <c r="F379" s="16">
        <v>1000053796</v>
      </c>
      <c r="G379" s="17" t="s">
        <v>329</v>
      </c>
      <c r="H379" s="18">
        <v>58600</v>
      </c>
      <c r="I379" s="18">
        <v>10548</v>
      </c>
      <c r="J379" s="51">
        <f t="shared" si="18"/>
        <v>69148</v>
      </c>
      <c r="K379" s="58"/>
    </row>
    <row r="380" spans="1:11" x14ac:dyDescent="0.25">
      <c r="A380" s="14">
        <v>44368</v>
      </c>
      <c r="B380" s="15" t="s">
        <v>327</v>
      </c>
      <c r="C380" s="16">
        <v>130911096</v>
      </c>
      <c r="D380" s="16">
        <v>276</v>
      </c>
      <c r="E380" s="16" t="s">
        <v>333</v>
      </c>
      <c r="F380" s="16">
        <v>1000053811</v>
      </c>
      <c r="G380" s="17" t="s">
        <v>334</v>
      </c>
      <c r="H380" s="18">
        <v>27600</v>
      </c>
      <c r="I380" s="18">
        <v>4968</v>
      </c>
      <c r="J380" s="51">
        <f t="shared" si="18"/>
        <v>32568</v>
      </c>
      <c r="K380" s="58"/>
    </row>
    <row r="381" spans="1:11" x14ac:dyDescent="0.25">
      <c r="A381" s="14">
        <v>44404</v>
      </c>
      <c r="B381" s="15" t="s">
        <v>327</v>
      </c>
      <c r="C381" s="16">
        <v>130911096</v>
      </c>
      <c r="D381" s="16">
        <v>279</v>
      </c>
      <c r="E381" s="16" t="s">
        <v>335</v>
      </c>
      <c r="F381" s="16">
        <v>1000054154</v>
      </c>
      <c r="G381" s="17" t="s">
        <v>334</v>
      </c>
      <c r="H381" s="18">
        <v>19800</v>
      </c>
      <c r="I381" s="18">
        <v>3564</v>
      </c>
      <c r="J381" s="51">
        <f t="shared" si="18"/>
        <v>23364</v>
      </c>
      <c r="K381" s="58"/>
    </row>
    <row r="382" spans="1:11" x14ac:dyDescent="0.25">
      <c r="A382" s="14">
        <v>44404</v>
      </c>
      <c r="B382" s="15" t="s">
        <v>327</v>
      </c>
      <c r="C382" s="16">
        <v>130911096</v>
      </c>
      <c r="D382" s="16">
        <v>278</v>
      </c>
      <c r="E382" s="16" t="s">
        <v>336</v>
      </c>
      <c r="F382" s="16">
        <v>1000054185</v>
      </c>
      <c r="G382" s="17" t="s">
        <v>337</v>
      </c>
      <c r="H382" s="18">
        <v>101800</v>
      </c>
      <c r="I382" s="18">
        <v>18324</v>
      </c>
      <c r="J382" s="51">
        <f t="shared" si="18"/>
        <v>120124</v>
      </c>
      <c r="K382" s="58"/>
    </row>
    <row r="383" spans="1:11" x14ac:dyDescent="0.25">
      <c r="A383" s="14">
        <v>44466</v>
      </c>
      <c r="B383" s="15" t="s">
        <v>327</v>
      </c>
      <c r="C383" s="16">
        <v>130911096</v>
      </c>
      <c r="D383" s="16">
        <v>281</v>
      </c>
      <c r="E383" s="16" t="s">
        <v>338</v>
      </c>
      <c r="F383" s="16">
        <v>1000054495</v>
      </c>
      <c r="G383" s="17" t="s">
        <v>339</v>
      </c>
      <c r="H383" s="18">
        <v>70500</v>
      </c>
      <c r="I383" s="18">
        <v>12690</v>
      </c>
      <c r="J383" s="51">
        <f t="shared" si="18"/>
        <v>83190</v>
      </c>
      <c r="K383" s="58"/>
    </row>
    <row r="384" spans="1:11" x14ac:dyDescent="0.25">
      <c r="A384" s="14">
        <v>44495</v>
      </c>
      <c r="B384" s="15" t="s">
        <v>327</v>
      </c>
      <c r="C384" s="16">
        <v>130911096</v>
      </c>
      <c r="D384" s="16">
        <v>287</v>
      </c>
      <c r="E384" s="16" t="s">
        <v>340</v>
      </c>
      <c r="F384" s="16">
        <v>1000055004</v>
      </c>
      <c r="G384" s="17" t="s">
        <v>341</v>
      </c>
      <c r="H384" s="18">
        <v>42000</v>
      </c>
      <c r="I384" s="18">
        <v>7560</v>
      </c>
      <c r="J384" s="51">
        <f t="shared" si="18"/>
        <v>49560</v>
      </c>
      <c r="K384" s="58"/>
    </row>
    <row r="385" spans="1:11" x14ac:dyDescent="0.25">
      <c r="A385" s="14">
        <v>44894</v>
      </c>
      <c r="B385" s="15" t="s">
        <v>327</v>
      </c>
      <c r="C385" s="16">
        <v>130911096</v>
      </c>
      <c r="D385" s="16">
        <v>407</v>
      </c>
      <c r="E385" s="16" t="s">
        <v>423</v>
      </c>
      <c r="F385" s="16"/>
      <c r="G385" s="17" t="s">
        <v>343</v>
      </c>
      <c r="H385" s="18">
        <v>73600</v>
      </c>
      <c r="I385" s="18">
        <v>13248</v>
      </c>
      <c r="J385" s="51">
        <f t="shared" si="18"/>
        <v>86848</v>
      </c>
      <c r="K385" s="58"/>
    </row>
    <row r="386" spans="1:11" x14ac:dyDescent="0.25">
      <c r="A386" s="14">
        <v>44894</v>
      </c>
      <c r="B386" s="15" t="s">
        <v>327</v>
      </c>
      <c r="C386" s="16">
        <v>130911096</v>
      </c>
      <c r="D386" s="16">
        <v>408</v>
      </c>
      <c r="E386" s="16" t="s">
        <v>1138</v>
      </c>
      <c r="F386" s="16">
        <v>1000057869</v>
      </c>
      <c r="G386" s="17" t="s">
        <v>343</v>
      </c>
      <c r="H386" s="18">
        <v>13750</v>
      </c>
      <c r="I386" s="18">
        <v>2475</v>
      </c>
      <c r="J386" s="51">
        <f t="shared" si="18"/>
        <v>16225</v>
      </c>
      <c r="K386" s="58"/>
    </row>
    <row r="387" spans="1:11" x14ac:dyDescent="0.25">
      <c r="A387" s="14">
        <v>44943</v>
      </c>
      <c r="B387" s="15" t="s">
        <v>327</v>
      </c>
      <c r="C387" s="16">
        <v>130911096</v>
      </c>
      <c r="D387" s="16">
        <v>419</v>
      </c>
      <c r="E387" s="16" t="s">
        <v>432</v>
      </c>
      <c r="F387" s="16">
        <v>1000057973</v>
      </c>
      <c r="G387" s="17" t="s">
        <v>343</v>
      </c>
      <c r="H387" s="18">
        <v>107500</v>
      </c>
      <c r="I387" s="18">
        <v>19350</v>
      </c>
      <c r="J387" s="51">
        <f t="shared" si="18"/>
        <v>126850</v>
      </c>
      <c r="K387" s="58"/>
    </row>
    <row r="388" spans="1:11" x14ac:dyDescent="0.25">
      <c r="A388" s="43">
        <v>44953</v>
      </c>
      <c r="B388" s="15" t="s">
        <v>327</v>
      </c>
      <c r="C388" s="16">
        <v>130911096</v>
      </c>
      <c r="D388" s="16">
        <v>422</v>
      </c>
      <c r="E388" s="16" t="s">
        <v>433</v>
      </c>
      <c r="F388" s="16">
        <v>1000058167</v>
      </c>
      <c r="G388" s="17" t="s">
        <v>343</v>
      </c>
      <c r="H388" s="44">
        <v>63500</v>
      </c>
      <c r="I388" s="44">
        <v>11430</v>
      </c>
      <c r="J388" s="51">
        <f t="shared" si="18"/>
        <v>74930</v>
      </c>
      <c r="K388" s="58"/>
    </row>
    <row r="389" spans="1:11" x14ac:dyDescent="0.25">
      <c r="A389" s="43">
        <v>44953</v>
      </c>
      <c r="B389" s="15" t="s">
        <v>327</v>
      </c>
      <c r="C389" s="16">
        <v>130911096</v>
      </c>
      <c r="D389" s="16">
        <v>420</v>
      </c>
      <c r="E389" s="16" t="s">
        <v>1467</v>
      </c>
      <c r="F389" s="16">
        <v>1000058082</v>
      </c>
      <c r="G389" s="17" t="s">
        <v>343</v>
      </c>
      <c r="H389" s="44">
        <v>137350</v>
      </c>
      <c r="I389" s="44">
        <v>24723</v>
      </c>
      <c r="J389" s="51">
        <f t="shared" si="18"/>
        <v>162073</v>
      </c>
      <c r="K389" s="58"/>
    </row>
    <row r="390" spans="1:11" x14ac:dyDescent="0.25">
      <c r="A390" s="43">
        <v>44983</v>
      </c>
      <c r="B390" s="55" t="s">
        <v>327</v>
      </c>
      <c r="C390" s="16">
        <v>130911096</v>
      </c>
      <c r="D390" s="16">
        <v>421</v>
      </c>
      <c r="E390" s="16" t="s">
        <v>1278</v>
      </c>
      <c r="F390" s="16">
        <v>1000058081</v>
      </c>
      <c r="G390" s="17" t="s">
        <v>343</v>
      </c>
      <c r="H390" s="44">
        <v>138850</v>
      </c>
      <c r="I390" s="44">
        <v>24993</v>
      </c>
      <c r="J390" s="51">
        <f t="shared" si="18"/>
        <v>163843</v>
      </c>
      <c r="K390" s="58"/>
    </row>
    <row r="391" spans="1:11" x14ac:dyDescent="0.25">
      <c r="A391" s="76">
        <v>44992</v>
      </c>
      <c r="B391" s="31" t="s">
        <v>1660</v>
      </c>
      <c r="C391" s="32">
        <v>130911096</v>
      </c>
      <c r="D391" s="32">
        <v>424</v>
      </c>
      <c r="E391" s="32" t="s">
        <v>1544</v>
      </c>
      <c r="F391" s="32">
        <v>1000058238</v>
      </c>
      <c r="G391" s="34" t="s">
        <v>963</v>
      </c>
      <c r="H391" s="38">
        <v>138450</v>
      </c>
      <c r="I391" s="38">
        <v>24921</v>
      </c>
      <c r="J391" s="78">
        <f>SUM(H391+I391)</f>
        <v>163371</v>
      </c>
      <c r="K391" s="58"/>
    </row>
    <row r="392" spans="1:11" x14ac:dyDescent="0.25">
      <c r="A392" s="76">
        <v>45009</v>
      </c>
      <c r="B392" s="31" t="s">
        <v>1660</v>
      </c>
      <c r="C392" s="32">
        <v>130911096</v>
      </c>
      <c r="D392" s="32">
        <v>423</v>
      </c>
      <c r="E392" s="32" t="s">
        <v>1661</v>
      </c>
      <c r="F392" s="32">
        <v>1000058302</v>
      </c>
      <c r="G392" s="34" t="s">
        <v>963</v>
      </c>
      <c r="H392" s="38">
        <v>25375</v>
      </c>
      <c r="I392" s="38">
        <v>4567.5</v>
      </c>
      <c r="J392" s="78">
        <f>SUM(H392+I392)</f>
        <v>29942.5</v>
      </c>
      <c r="K392" s="58"/>
    </row>
    <row r="393" spans="1:11" x14ac:dyDescent="0.25">
      <c r="A393" s="107"/>
      <c r="B393" s="108" t="str">
        <f>B394</f>
        <v xml:space="preserve">DE LEON Y ASOCIADOS </v>
      </c>
      <c r="C393" s="98" t="str">
        <f>C394</f>
        <v>101835001</v>
      </c>
      <c r="D393" s="146" t="s">
        <v>326</v>
      </c>
      <c r="E393" s="147"/>
      <c r="F393" s="147"/>
      <c r="G393" s="148"/>
      <c r="H393" s="99"/>
      <c r="I393" s="99"/>
      <c r="J393" s="100"/>
      <c r="K393" s="75">
        <f>SUM(J394:J402)</f>
        <v>225137.59000000003</v>
      </c>
    </row>
    <row r="394" spans="1:11" x14ac:dyDescent="0.25">
      <c r="A394" s="76">
        <v>44872</v>
      </c>
      <c r="B394" s="31" t="s">
        <v>27</v>
      </c>
      <c r="C394" s="32" t="s">
        <v>77</v>
      </c>
      <c r="D394" s="32">
        <v>97706</v>
      </c>
      <c r="E394" s="32" t="s">
        <v>1005</v>
      </c>
      <c r="F394" s="32">
        <v>1000057854</v>
      </c>
      <c r="G394" s="34" t="s">
        <v>1006</v>
      </c>
      <c r="H394" s="38">
        <v>41350</v>
      </c>
      <c r="I394" s="38">
        <v>7443</v>
      </c>
      <c r="J394" s="66">
        <f t="shared" ref="J394:J401" si="19">H394+I394-K394</f>
        <v>48793</v>
      </c>
      <c r="K394" s="58"/>
    </row>
    <row r="395" spans="1:11" x14ac:dyDescent="0.25">
      <c r="A395" s="76">
        <v>44790</v>
      </c>
      <c r="B395" s="31" t="s">
        <v>27</v>
      </c>
      <c r="C395" s="32" t="s">
        <v>77</v>
      </c>
      <c r="D395" s="32">
        <v>96486</v>
      </c>
      <c r="E395" s="32" t="s">
        <v>1662</v>
      </c>
      <c r="F395" s="32"/>
      <c r="G395" s="34"/>
      <c r="H395" s="38">
        <v>40678</v>
      </c>
      <c r="I395" s="38">
        <v>7322.04</v>
      </c>
      <c r="J395" s="66">
        <f t="shared" si="19"/>
        <v>48000.04</v>
      </c>
      <c r="K395" s="58"/>
    </row>
    <row r="396" spans="1:11" x14ac:dyDescent="0.25">
      <c r="A396" s="76">
        <v>44791</v>
      </c>
      <c r="B396" s="31" t="s">
        <v>27</v>
      </c>
      <c r="C396" s="32" t="s">
        <v>77</v>
      </c>
      <c r="D396" s="32">
        <v>96507</v>
      </c>
      <c r="E396" s="32" t="s">
        <v>671</v>
      </c>
      <c r="F396" s="32"/>
      <c r="G396" s="34"/>
      <c r="H396" s="38">
        <v>45350</v>
      </c>
      <c r="I396" s="38">
        <v>8163</v>
      </c>
      <c r="J396" s="66">
        <f t="shared" si="19"/>
        <v>53513</v>
      </c>
      <c r="K396" s="58"/>
    </row>
    <row r="397" spans="1:11" x14ac:dyDescent="0.25">
      <c r="A397" s="76">
        <v>44754</v>
      </c>
      <c r="B397" s="31" t="s">
        <v>27</v>
      </c>
      <c r="C397" s="32" t="s">
        <v>77</v>
      </c>
      <c r="D397" s="32">
        <v>95993</v>
      </c>
      <c r="E397" s="32" t="s">
        <v>1663</v>
      </c>
      <c r="F397" s="32"/>
      <c r="G397" s="34"/>
      <c r="H397" s="38">
        <v>10849.52</v>
      </c>
      <c r="I397" s="38">
        <v>1952.91</v>
      </c>
      <c r="J397" s="66">
        <f t="shared" si="19"/>
        <v>12802.43</v>
      </c>
      <c r="K397" s="58"/>
    </row>
    <row r="398" spans="1:11" x14ac:dyDescent="0.25">
      <c r="A398" s="109">
        <v>44973</v>
      </c>
      <c r="B398" s="31" t="s">
        <v>27</v>
      </c>
      <c r="C398" s="32" t="s">
        <v>77</v>
      </c>
      <c r="D398" s="110">
        <v>99039</v>
      </c>
      <c r="E398" s="110" t="s">
        <v>156</v>
      </c>
      <c r="F398" s="110"/>
      <c r="G398" s="111"/>
      <c r="H398" s="112">
        <v>6101.7</v>
      </c>
      <c r="I398" s="112">
        <v>1098.31</v>
      </c>
      <c r="J398" s="113">
        <f t="shared" si="19"/>
        <v>7200.01</v>
      </c>
      <c r="K398" s="58"/>
    </row>
    <row r="399" spans="1:11" x14ac:dyDescent="0.25">
      <c r="A399" s="114">
        <v>44866</v>
      </c>
      <c r="B399" s="115" t="s">
        <v>27</v>
      </c>
      <c r="C399" s="110">
        <v>101835001</v>
      </c>
      <c r="D399" s="110">
        <v>97634</v>
      </c>
      <c r="E399" s="110" t="s">
        <v>1007</v>
      </c>
      <c r="F399" s="110">
        <v>1000057677</v>
      </c>
      <c r="G399" s="111" t="s">
        <v>34</v>
      </c>
      <c r="H399" s="112">
        <v>13210</v>
      </c>
      <c r="I399" s="112">
        <v>2377.8000000000002</v>
      </c>
      <c r="J399" s="113">
        <f t="shared" si="19"/>
        <v>15587.8</v>
      </c>
      <c r="K399" s="58"/>
    </row>
    <row r="400" spans="1:11" x14ac:dyDescent="0.25">
      <c r="A400" s="116">
        <v>44876</v>
      </c>
      <c r="B400" s="31" t="s">
        <v>27</v>
      </c>
      <c r="C400" s="32">
        <v>101835001</v>
      </c>
      <c r="D400" s="32">
        <v>97790</v>
      </c>
      <c r="E400" s="32" t="s">
        <v>1008</v>
      </c>
      <c r="F400" s="32">
        <v>1000057882</v>
      </c>
      <c r="G400" s="34" t="s">
        <v>1139</v>
      </c>
      <c r="H400" s="38">
        <v>8000</v>
      </c>
      <c r="I400" s="38">
        <v>1440</v>
      </c>
      <c r="J400" s="66">
        <f t="shared" si="19"/>
        <v>9440</v>
      </c>
      <c r="K400" s="58"/>
    </row>
    <row r="401" spans="1:11" x14ac:dyDescent="0.25">
      <c r="A401" s="116">
        <v>44992</v>
      </c>
      <c r="B401" s="31" t="s">
        <v>27</v>
      </c>
      <c r="C401" s="32">
        <v>101835001</v>
      </c>
      <c r="D401" s="32">
        <v>99319</v>
      </c>
      <c r="E401" s="32" t="s">
        <v>1664</v>
      </c>
      <c r="F401" s="32">
        <v>1000058334</v>
      </c>
      <c r="G401" s="34" t="s">
        <v>1665</v>
      </c>
      <c r="H401" s="38">
        <v>16590</v>
      </c>
      <c r="I401" s="38">
        <v>2986.2</v>
      </c>
      <c r="J401" s="66">
        <f t="shared" si="19"/>
        <v>19576.2</v>
      </c>
      <c r="K401" s="58"/>
    </row>
    <row r="402" spans="1:11" x14ac:dyDescent="0.25">
      <c r="A402" s="76">
        <v>44980</v>
      </c>
      <c r="B402" s="31" t="s">
        <v>1666</v>
      </c>
      <c r="C402" s="32">
        <v>101835001</v>
      </c>
      <c r="D402" s="32">
        <v>99145</v>
      </c>
      <c r="E402" s="32" t="s">
        <v>1667</v>
      </c>
      <c r="F402" s="32">
        <v>1000058272</v>
      </c>
      <c r="G402" s="34" t="s">
        <v>963</v>
      </c>
      <c r="H402" s="38">
        <v>8665.35</v>
      </c>
      <c r="I402" s="38">
        <v>1559.76</v>
      </c>
      <c r="J402" s="78">
        <f>SUM(H402+I402)</f>
        <v>10225.11</v>
      </c>
      <c r="K402" s="58"/>
    </row>
    <row r="403" spans="1:11" x14ac:dyDescent="0.25">
      <c r="A403" s="70"/>
      <c r="B403" s="80" t="str">
        <f>B404</f>
        <v xml:space="preserve">DENCA </v>
      </c>
      <c r="C403" s="106" t="str">
        <f>C404</f>
        <v>101576235</v>
      </c>
      <c r="D403" s="141" t="s">
        <v>34</v>
      </c>
      <c r="E403" s="142"/>
      <c r="F403" s="142"/>
      <c r="G403" s="143"/>
      <c r="H403" s="81"/>
      <c r="I403" s="81"/>
      <c r="J403" s="82"/>
      <c r="K403" s="75">
        <f>SUM(J404:J405)</f>
        <v>113280</v>
      </c>
    </row>
    <row r="404" spans="1:11" x14ac:dyDescent="0.25">
      <c r="A404" s="14">
        <v>44777</v>
      </c>
      <c r="B404" s="15" t="s">
        <v>79</v>
      </c>
      <c r="C404" s="16" t="s">
        <v>78</v>
      </c>
      <c r="D404" s="16">
        <v>53706</v>
      </c>
      <c r="E404" s="16" t="s">
        <v>345</v>
      </c>
      <c r="F404" s="16">
        <v>1000057219</v>
      </c>
      <c r="G404" s="17" t="s">
        <v>34</v>
      </c>
      <c r="H404" s="18">
        <v>96000</v>
      </c>
      <c r="I404" s="18">
        <v>17280</v>
      </c>
      <c r="J404" s="51">
        <f>H404+I404-K404</f>
        <v>113280</v>
      </c>
      <c r="K404" s="58"/>
    </row>
    <row r="405" spans="1:11" x14ac:dyDescent="0.25">
      <c r="A405" s="70"/>
      <c r="B405" s="117" t="s">
        <v>346</v>
      </c>
      <c r="C405" s="72" t="s">
        <v>347</v>
      </c>
      <c r="D405" s="138" t="s">
        <v>8</v>
      </c>
      <c r="E405" s="139"/>
      <c r="F405" s="139"/>
      <c r="G405" s="140"/>
      <c r="H405" s="73"/>
      <c r="I405" s="73"/>
      <c r="J405" s="74"/>
      <c r="K405" s="75">
        <f>SUM(J406:J407)</f>
        <v>87259.8</v>
      </c>
    </row>
    <row r="406" spans="1:11" x14ac:dyDescent="0.25">
      <c r="A406" s="14">
        <v>44855</v>
      </c>
      <c r="B406" s="15" t="s">
        <v>346</v>
      </c>
      <c r="C406" s="16" t="s">
        <v>347</v>
      </c>
      <c r="D406" s="25">
        <v>47857</v>
      </c>
      <c r="E406" s="25" t="s">
        <v>1468</v>
      </c>
      <c r="F406" s="25"/>
      <c r="G406" s="27" t="s">
        <v>8</v>
      </c>
      <c r="H406" s="36">
        <v>44170</v>
      </c>
      <c r="I406" s="18">
        <v>2208.5</v>
      </c>
      <c r="J406" s="51">
        <f>H406+I406-K406</f>
        <v>46378.5</v>
      </c>
      <c r="K406" s="58"/>
    </row>
    <row r="407" spans="1:11" x14ac:dyDescent="0.25">
      <c r="A407" s="14">
        <v>44882</v>
      </c>
      <c r="B407" s="15" t="s">
        <v>346</v>
      </c>
      <c r="C407" s="49" t="s">
        <v>347</v>
      </c>
      <c r="D407" s="32">
        <v>48044</v>
      </c>
      <c r="E407" s="32" t="s">
        <v>1140</v>
      </c>
      <c r="F407" s="32">
        <v>1000057921</v>
      </c>
      <c r="G407" s="34" t="s">
        <v>8</v>
      </c>
      <c r="H407" s="38">
        <v>35457</v>
      </c>
      <c r="I407" s="53">
        <v>5424.3</v>
      </c>
      <c r="J407" s="51">
        <f>H407+I407-K407</f>
        <v>40881.300000000003</v>
      </c>
      <c r="K407" s="58"/>
    </row>
    <row r="408" spans="1:11" x14ac:dyDescent="0.25">
      <c r="A408" s="70"/>
      <c r="B408" s="117" t="s">
        <v>1469</v>
      </c>
      <c r="C408" s="72">
        <v>122001174</v>
      </c>
      <c r="D408" s="138" t="s">
        <v>8</v>
      </c>
      <c r="E408" s="139"/>
      <c r="F408" s="139"/>
      <c r="G408" s="140"/>
      <c r="H408" s="73"/>
      <c r="I408" s="73"/>
      <c r="J408" s="74"/>
      <c r="K408" s="75">
        <f>SUM(J409:J419)</f>
        <v>1113132.3999999999</v>
      </c>
    </row>
    <row r="409" spans="1:11" x14ac:dyDescent="0.25">
      <c r="A409" s="14">
        <v>44974</v>
      </c>
      <c r="B409" s="15" t="s">
        <v>1469</v>
      </c>
      <c r="C409" s="49">
        <v>122001174</v>
      </c>
      <c r="D409" s="32">
        <v>17126</v>
      </c>
      <c r="E409" s="32" t="s">
        <v>1470</v>
      </c>
      <c r="F409" s="32">
        <v>1000058262</v>
      </c>
      <c r="G409" s="34" t="s">
        <v>8</v>
      </c>
      <c r="H409" s="38">
        <v>125850</v>
      </c>
      <c r="I409" s="53">
        <v>14553</v>
      </c>
      <c r="J409" s="51">
        <f>H409+I409-K409</f>
        <v>140403</v>
      </c>
      <c r="K409" s="58"/>
    </row>
    <row r="410" spans="1:11" x14ac:dyDescent="0.25">
      <c r="A410" s="14">
        <v>44981</v>
      </c>
      <c r="B410" s="15" t="s">
        <v>1469</v>
      </c>
      <c r="C410" s="49">
        <v>122001174</v>
      </c>
      <c r="D410" s="32">
        <v>17147</v>
      </c>
      <c r="E410" s="32" t="s">
        <v>1471</v>
      </c>
      <c r="F410" s="32">
        <v>1000058294</v>
      </c>
      <c r="G410" s="34" t="s">
        <v>8</v>
      </c>
      <c r="H410" s="38">
        <v>42000</v>
      </c>
      <c r="I410" s="53">
        <v>7560</v>
      </c>
      <c r="J410" s="51">
        <f>H410+I410-K410</f>
        <v>49560</v>
      </c>
      <c r="K410" s="58"/>
    </row>
    <row r="411" spans="1:11" x14ac:dyDescent="0.25">
      <c r="A411" s="14">
        <v>44973</v>
      </c>
      <c r="B411" s="15" t="s">
        <v>1469</v>
      </c>
      <c r="C411" s="49">
        <v>122001174</v>
      </c>
      <c r="D411" s="32">
        <v>17123</v>
      </c>
      <c r="E411" s="32" t="s">
        <v>1472</v>
      </c>
      <c r="F411" s="32">
        <v>1000058258</v>
      </c>
      <c r="G411" s="34" t="s">
        <v>1473</v>
      </c>
      <c r="H411" s="38">
        <v>65400</v>
      </c>
      <c r="I411" s="53">
        <v>11772</v>
      </c>
      <c r="J411" s="51">
        <f>H411+I411-K411</f>
        <v>77172</v>
      </c>
      <c r="K411" s="58"/>
    </row>
    <row r="412" spans="1:11" x14ac:dyDescent="0.25">
      <c r="A412" s="76">
        <v>44980</v>
      </c>
      <c r="B412" s="31" t="s">
        <v>1668</v>
      </c>
      <c r="C412" s="32">
        <v>122001174</v>
      </c>
      <c r="D412" s="32">
        <v>17144</v>
      </c>
      <c r="E412" s="32" t="s">
        <v>1669</v>
      </c>
      <c r="F412" s="32">
        <v>1000058274</v>
      </c>
      <c r="G412" s="34" t="s">
        <v>1614</v>
      </c>
      <c r="H412" s="38">
        <v>43000</v>
      </c>
      <c r="I412" s="38">
        <v>7740</v>
      </c>
      <c r="J412" s="78">
        <f t="shared" ref="J412:J419" si="20">SUM(H412+I412)</f>
        <v>50740</v>
      </c>
      <c r="K412" s="58"/>
    </row>
    <row r="413" spans="1:11" x14ac:dyDescent="0.25">
      <c r="A413" s="76">
        <v>44987</v>
      </c>
      <c r="B413" s="31" t="s">
        <v>1668</v>
      </c>
      <c r="C413" s="32">
        <v>122001174</v>
      </c>
      <c r="D413" s="32">
        <v>17153</v>
      </c>
      <c r="E413" s="32" t="s">
        <v>1670</v>
      </c>
      <c r="F413" s="32">
        <v>1000058285</v>
      </c>
      <c r="G413" s="34" t="s">
        <v>1614</v>
      </c>
      <c r="H413" s="38">
        <v>190976.4</v>
      </c>
      <c r="I413" s="38">
        <v>12420</v>
      </c>
      <c r="J413" s="78">
        <f t="shared" si="20"/>
        <v>203396.4</v>
      </c>
      <c r="K413" s="58"/>
    </row>
    <row r="414" spans="1:11" x14ac:dyDescent="0.25">
      <c r="A414" s="76">
        <v>44967</v>
      </c>
      <c r="B414" s="31" t="s">
        <v>1668</v>
      </c>
      <c r="C414" s="32">
        <v>122001174</v>
      </c>
      <c r="D414" s="32">
        <v>17105</v>
      </c>
      <c r="E414" s="32" t="s">
        <v>1671</v>
      </c>
      <c r="F414" s="32" t="s">
        <v>1672</v>
      </c>
      <c r="G414" s="34" t="s">
        <v>1614</v>
      </c>
      <c r="H414" s="38">
        <v>54000</v>
      </c>
      <c r="I414" s="38">
        <v>0</v>
      </c>
      <c r="J414" s="78">
        <f t="shared" si="20"/>
        <v>54000</v>
      </c>
      <c r="K414" s="58"/>
    </row>
    <row r="415" spans="1:11" x14ac:dyDescent="0.25">
      <c r="A415" s="76">
        <v>44994</v>
      </c>
      <c r="B415" s="31" t="s">
        <v>1668</v>
      </c>
      <c r="C415" s="32">
        <v>122001174</v>
      </c>
      <c r="D415" s="32">
        <v>17177</v>
      </c>
      <c r="E415" s="32" t="s">
        <v>1673</v>
      </c>
      <c r="F415" s="32">
        <v>1000058324</v>
      </c>
      <c r="G415" s="34" t="s">
        <v>1614</v>
      </c>
      <c r="H415" s="38">
        <v>4875</v>
      </c>
      <c r="I415" s="38">
        <v>0</v>
      </c>
      <c r="J415" s="78">
        <f t="shared" si="20"/>
        <v>4875</v>
      </c>
      <c r="K415" s="58"/>
    </row>
    <row r="416" spans="1:11" x14ac:dyDescent="0.25">
      <c r="A416" s="76">
        <v>44981</v>
      </c>
      <c r="B416" s="31" t="s">
        <v>1668</v>
      </c>
      <c r="C416" s="32">
        <v>122001174</v>
      </c>
      <c r="D416" s="32">
        <v>17149</v>
      </c>
      <c r="E416" s="32" t="s">
        <v>1674</v>
      </c>
      <c r="F416" s="32">
        <v>1000058289</v>
      </c>
      <c r="G416" s="34" t="s">
        <v>37</v>
      </c>
      <c r="H416" s="38">
        <v>194316</v>
      </c>
      <c r="I416" s="38">
        <v>0</v>
      </c>
      <c r="J416" s="78">
        <f t="shared" si="20"/>
        <v>194316</v>
      </c>
      <c r="K416" s="58"/>
    </row>
    <row r="417" spans="1:11" x14ac:dyDescent="0.25">
      <c r="A417" s="76">
        <v>44999</v>
      </c>
      <c r="B417" s="31" t="s">
        <v>1668</v>
      </c>
      <c r="C417" s="32">
        <v>122001174</v>
      </c>
      <c r="D417" s="32">
        <v>17191</v>
      </c>
      <c r="E417" s="32" t="s">
        <v>1675</v>
      </c>
      <c r="F417" s="32">
        <v>1000058354</v>
      </c>
      <c r="G417" s="34" t="s">
        <v>1614</v>
      </c>
      <c r="H417" s="38">
        <v>37900</v>
      </c>
      <c r="I417" s="38">
        <v>6822</v>
      </c>
      <c r="J417" s="78">
        <f t="shared" si="20"/>
        <v>44722</v>
      </c>
      <c r="K417" s="58"/>
    </row>
    <row r="418" spans="1:11" x14ac:dyDescent="0.25">
      <c r="A418" s="76">
        <v>44999</v>
      </c>
      <c r="B418" s="31" t="s">
        <v>1668</v>
      </c>
      <c r="C418" s="32">
        <v>122001174</v>
      </c>
      <c r="D418" s="32">
        <v>17192</v>
      </c>
      <c r="E418" s="32" t="s">
        <v>1676</v>
      </c>
      <c r="F418" s="32">
        <v>1000058355</v>
      </c>
      <c r="G418" s="34" t="s">
        <v>37</v>
      </c>
      <c r="H418" s="38">
        <v>203948</v>
      </c>
      <c r="I418" s="38">
        <v>0</v>
      </c>
      <c r="J418" s="78">
        <f t="shared" si="20"/>
        <v>203948</v>
      </c>
      <c r="K418" s="58"/>
    </row>
    <row r="419" spans="1:11" x14ac:dyDescent="0.25">
      <c r="A419" s="76">
        <v>44988</v>
      </c>
      <c r="B419" s="31" t="s">
        <v>1668</v>
      </c>
      <c r="C419" s="32">
        <v>122001174</v>
      </c>
      <c r="D419" s="32">
        <v>17176</v>
      </c>
      <c r="E419" s="32" t="s">
        <v>1677</v>
      </c>
      <c r="F419" s="32">
        <v>1000058327</v>
      </c>
      <c r="G419" s="34" t="s">
        <v>1614</v>
      </c>
      <c r="H419" s="38">
        <v>90000</v>
      </c>
      <c r="I419" s="38">
        <v>0</v>
      </c>
      <c r="J419" s="78">
        <f t="shared" si="20"/>
        <v>90000</v>
      </c>
      <c r="K419" s="58"/>
    </row>
    <row r="420" spans="1:11" x14ac:dyDescent="0.25">
      <c r="A420" s="70"/>
      <c r="B420" s="71" t="str">
        <f>B421</f>
        <v>DISTRIBUIDORA JUMELLES S.R.L.</v>
      </c>
      <c r="C420" s="89" t="str">
        <f>C421</f>
        <v>130899691</v>
      </c>
      <c r="D420" s="144" t="s">
        <v>348</v>
      </c>
      <c r="E420" s="145"/>
      <c r="F420" s="145"/>
      <c r="G420" s="145"/>
      <c r="H420" s="87"/>
      <c r="I420" s="88"/>
      <c r="J420" s="74"/>
      <c r="K420" s="75">
        <f>SUM(J421:J427)</f>
        <v>347631.07</v>
      </c>
    </row>
    <row r="421" spans="1:11" x14ac:dyDescent="0.25">
      <c r="A421" s="14">
        <v>44701</v>
      </c>
      <c r="B421" s="15" t="s">
        <v>43</v>
      </c>
      <c r="C421" s="49" t="s">
        <v>80</v>
      </c>
      <c r="D421" s="32">
        <v>2515</v>
      </c>
      <c r="E421" s="32" t="s">
        <v>349</v>
      </c>
      <c r="F421" s="32">
        <v>1000056722</v>
      </c>
      <c r="G421" s="34" t="s">
        <v>350</v>
      </c>
      <c r="H421" s="38">
        <v>48000</v>
      </c>
      <c r="I421" s="53">
        <v>8640</v>
      </c>
      <c r="J421" s="51">
        <f t="shared" ref="J421:J426" si="21">H421+I421-K421</f>
        <v>56640</v>
      </c>
      <c r="K421" s="58"/>
    </row>
    <row r="422" spans="1:11" x14ac:dyDescent="0.25">
      <c r="A422" s="14">
        <v>44708</v>
      </c>
      <c r="B422" s="15" t="s">
        <v>43</v>
      </c>
      <c r="C422" s="49" t="s">
        <v>80</v>
      </c>
      <c r="D422" s="32">
        <v>2531</v>
      </c>
      <c r="E422" s="32" t="s">
        <v>351</v>
      </c>
      <c r="F422" s="32">
        <v>1000056755</v>
      </c>
      <c r="G422" s="34" t="s">
        <v>350</v>
      </c>
      <c r="H422" s="38">
        <v>60000</v>
      </c>
      <c r="I422" s="53">
        <v>10800</v>
      </c>
      <c r="J422" s="51">
        <f t="shared" si="21"/>
        <v>70800</v>
      </c>
      <c r="K422" s="58"/>
    </row>
    <row r="423" spans="1:11" x14ac:dyDescent="0.25">
      <c r="A423" s="14">
        <v>44734</v>
      </c>
      <c r="B423" s="15" t="s">
        <v>43</v>
      </c>
      <c r="C423" s="16" t="s">
        <v>80</v>
      </c>
      <c r="D423" s="39">
        <v>2574</v>
      </c>
      <c r="E423" s="39" t="s">
        <v>352</v>
      </c>
      <c r="F423" s="39">
        <v>1000056941</v>
      </c>
      <c r="G423" s="41" t="s">
        <v>44</v>
      </c>
      <c r="H423" s="42">
        <v>46000</v>
      </c>
      <c r="I423" s="18">
        <v>8280</v>
      </c>
      <c r="J423" s="51">
        <f t="shared" si="21"/>
        <v>54280</v>
      </c>
      <c r="K423" s="58"/>
    </row>
    <row r="424" spans="1:11" x14ac:dyDescent="0.25">
      <c r="A424" s="14">
        <v>44743</v>
      </c>
      <c r="B424" s="15" t="s">
        <v>43</v>
      </c>
      <c r="C424" s="16" t="s">
        <v>80</v>
      </c>
      <c r="D424" s="16">
        <v>2594</v>
      </c>
      <c r="E424" s="16" t="s">
        <v>353</v>
      </c>
      <c r="F424" s="16">
        <v>1000057008</v>
      </c>
      <c r="G424" s="17" t="s">
        <v>1141</v>
      </c>
      <c r="H424" s="18">
        <v>23520</v>
      </c>
      <c r="I424" s="18">
        <v>4233.6000000000004</v>
      </c>
      <c r="J424" s="51">
        <f t="shared" si="21"/>
        <v>27753.599999999999</v>
      </c>
      <c r="K424" s="58"/>
    </row>
    <row r="425" spans="1:11" x14ac:dyDescent="0.25">
      <c r="A425" s="14">
        <v>44771</v>
      </c>
      <c r="B425" s="15" t="s">
        <v>43</v>
      </c>
      <c r="C425" s="16" t="s">
        <v>80</v>
      </c>
      <c r="D425" s="16">
        <v>2645</v>
      </c>
      <c r="E425" s="16" t="s">
        <v>354</v>
      </c>
      <c r="F425" s="16">
        <v>1000057184</v>
      </c>
      <c r="G425" s="17" t="s">
        <v>1142</v>
      </c>
      <c r="H425" s="53">
        <v>25000</v>
      </c>
      <c r="I425" s="18">
        <v>4500</v>
      </c>
      <c r="J425" s="51">
        <f t="shared" si="21"/>
        <v>29500</v>
      </c>
      <c r="K425" s="58"/>
    </row>
    <row r="426" spans="1:11" x14ac:dyDescent="0.25">
      <c r="A426" s="14">
        <v>44785</v>
      </c>
      <c r="B426" s="15" t="s">
        <v>43</v>
      </c>
      <c r="C426" s="16" t="s">
        <v>80</v>
      </c>
      <c r="D426" s="16">
        <v>2678</v>
      </c>
      <c r="E426" s="16" t="s">
        <v>355</v>
      </c>
      <c r="F426" s="16">
        <v>1000057252</v>
      </c>
      <c r="G426" s="17" t="s">
        <v>8</v>
      </c>
      <c r="H426" s="18">
        <v>65040</v>
      </c>
      <c r="I426" s="18">
        <v>11707.2</v>
      </c>
      <c r="J426" s="51">
        <f t="shared" si="21"/>
        <v>76747.199999999997</v>
      </c>
      <c r="K426" s="58"/>
    </row>
    <row r="427" spans="1:11" x14ac:dyDescent="0.25">
      <c r="A427" s="76">
        <v>45011</v>
      </c>
      <c r="B427" s="31" t="s">
        <v>1678</v>
      </c>
      <c r="C427" s="32">
        <v>130899691</v>
      </c>
      <c r="D427" s="32">
        <v>3014</v>
      </c>
      <c r="E427" s="32" t="s">
        <v>1679</v>
      </c>
      <c r="F427" s="32">
        <v>1000058402</v>
      </c>
      <c r="G427" s="34" t="s">
        <v>1574</v>
      </c>
      <c r="H427" s="38">
        <v>27042.6</v>
      </c>
      <c r="I427" s="38">
        <v>4867.67</v>
      </c>
      <c r="J427" s="78">
        <f>SUM(H427+I427)</f>
        <v>31910.269999999997</v>
      </c>
      <c r="K427" s="58"/>
    </row>
    <row r="428" spans="1:11" x14ac:dyDescent="0.25">
      <c r="A428" s="70"/>
      <c r="B428" s="71" t="str">
        <f>B429</f>
        <v>DISTRIBUIDORA TREMOLS, SRL</v>
      </c>
      <c r="C428" s="89">
        <f>C429</f>
        <v>101855231</v>
      </c>
      <c r="D428" s="144" t="s">
        <v>348</v>
      </c>
      <c r="E428" s="145"/>
      <c r="F428" s="145"/>
      <c r="G428" s="145"/>
      <c r="H428" s="87"/>
      <c r="I428" s="88"/>
      <c r="J428" s="74"/>
      <c r="K428" s="75">
        <f>SUM(J429)</f>
        <v>167619</v>
      </c>
    </row>
    <row r="429" spans="1:11" x14ac:dyDescent="0.25">
      <c r="A429" s="76">
        <v>45006</v>
      </c>
      <c r="B429" s="31" t="s">
        <v>1680</v>
      </c>
      <c r="C429" s="32">
        <v>101855231</v>
      </c>
      <c r="D429" s="32">
        <v>226</v>
      </c>
      <c r="E429" s="32" t="s">
        <v>998</v>
      </c>
      <c r="F429" s="32">
        <v>1000058368</v>
      </c>
      <c r="G429" s="34" t="s">
        <v>963</v>
      </c>
      <c r="H429" s="38">
        <v>142050</v>
      </c>
      <c r="I429" s="38">
        <v>25569</v>
      </c>
      <c r="J429" s="78">
        <f>SUM(H429+I429)</f>
        <v>167619</v>
      </c>
      <c r="K429" s="58"/>
    </row>
    <row r="430" spans="1:11" x14ac:dyDescent="0.25">
      <c r="A430" s="70"/>
      <c r="B430" s="71">
        <f>[1]PAGOS!B582</f>
        <v>0</v>
      </c>
      <c r="C430" s="72" t="str">
        <f>[1]PAGOS!D582</f>
        <v xml:space="preserve">RECLEAR IMPORT </v>
      </c>
      <c r="D430" s="138" t="s">
        <v>261</v>
      </c>
      <c r="E430" s="139"/>
      <c r="F430" s="139"/>
      <c r="G430" s="139"/>
      <c r="H430" s="73"/>
      <c r="I430" s="73"/>
      <c r="J430" s="74"/>
      <c r="K430" s="75">
        <f>SUM(J431:J486)</f>
        <v>3704007.1499999994</v>
      </c>
    </row>
    <row r="431" spans="1:11" x14ac:dyDescent="0.25">
      <c r="A431" s="14">
        <v>44816</v>
      </c>
      <c r="B431" s="15" t="s">
        <v>356</v>
      </c>
      <c r="C431" s="16" t="s">
        <v>81</v>
      </c>
      <c r="D431" s="16">
        <v>26</v>
      </c>
      <c r="E431" s="16" t="s">
        <v>214</v>
      </c>
      <c r="F431" s="16">
        <v>1000057466</v>
      </c>
      <c r="G431" s="17" t="s">
        <v>367</v>
      </c>
      <c r="H431" s="18">
        <v>5420.34</v>
      </c>
      <c r="I431" s="18">
        <v>975.66</v>
      </c>
      <c r="J431" s="51">
        <f t="shared" ref="J431:J485" si="22">H431+I431-K431</f>
        <v>6396</v>
      </c>
      <c r="K431" s="58"/>
    </row>
    <row r="432" spans="1:11" x14ac:dyDescent="0.25">
      <c r="A432" s="14">
        <v>44816</v>
      </c>
      <c r="B432" s="15" t="s">
        <v>356</v>
      </c>
      <c r="C432" s="16" t="s">
        <v>81</v>
      </c>
      <c r="D432" s="16">
        <v>26</v>
      </c>
      <c r="E432" s="16" t="s">
        <v>369</v>
      </c>
      <c r="F432" s="16">
        <v>1000057471</v>
      </c>
      <c r="G432" s="17" t="s">
        <v>366</v>
      </c>
      <c r="H432" s="18">
        <v>35262.71</v>
      </c>
      <c r="I432" s="18">
        <v>6347.29</v>
      </c>
      <c r="J432" s="51">
        <f t="shared" si="22"/>
        <v>41610</v>
      </c>
      <c r="K432" s="58"/>
    </row>
    <row r="433" spans="1:11" x14ac:dyDescent="0.25">
      <c r="A433" s="14">
        <v>44820</v>
      </c>
      <c r="B433" s="15" t="s">
        <v>356</v>
      </c>
      <c r="C433" s="16" t="s">
        <v>81</v>
      </c>
      <c r="D433" s="16">
        <v>32</v>
      </c>
      <c r="E433" s="16" t="s">
        <v>215</v>
      </c>
      <c r="F433" s="16">
        <v>1000057523</v>
      </c>
      <c r="G433" s="17" t="s">
        <v>370</v>
      </c>
      <c r="H433" s="18">
        <v>26000</v>
      </c>
      <c r="I433" s="18">
        <v>4680</v>
      </c>
      <c r="J433" s="51">
        <f t="shared" si="22"/>
        <v>30680</v>
      </c>
      <c r="K433" s="58"/>
    </row>
    <row r="434" spans="1:11" x14ac:dyDescent="0.25">
      <c r="A434" s="14">
        <v>44829</v>
      </c>
      <c r="B434" s="15" t="s">
        <v>356</v>
      </c>
      <c r="C434" s="16" t="s">
        <v>81</v>
      </c>
      <c r="D434" s="16">
        <v>34</v>
      </c>
      <c r="E434" s="16" t="s">
        <v>218</v>
      </c>
      <c r="F434" s="16">
        <v>1000057575</v>
      </c>
      <c r="G434" s="17" t="s">
        <v>18</v>
      </c>
      <c r="H434" s="18">
        <v>55000</v>
      </c>
      <c r="I434" s="18">
        <v>0</v>
      </c>
      <c r="J434" s="51">
        <f t="shared" si="22"/>
        <v>55000</v>
      </c>
      <c r="K434" s="58"/>
    </row>
    <row r="435" spans="1:11" x14ac:dyDescent="0.25">
      <c r="A435" s="14">
        <v>44829</v>
      </c>
      <c r="B435" s="15" t="s">
        <v>356</v>
      </c>
      <c r="C435" s="16" t="s">
        <v>81</v>
      </c>
      <c r="D435" s="16">
        <v>37</v>
      </c>
      <c r="E435" s="16" t="s">
        <v>374</v>
      </c>
      <c r="F435" s="16">
        <v>1000057591</v>
      </c>
      <c r="G435" s="17" t="s">
        <v>57</v>
      </c>
      <c r="H435" s="18">
        <v>123600</v>
      </c>
      <c r="I435" s="18">
        <v>0</v>
      </c>
      <c r="J435" s="51">
        <f t="shared" si="22"/>
        <v>123600</v>
      </c>
      <c r="K435" s="58"/>
    </row>
    <row r="436" spans="1:11" x14ac:dyDescent="0.25">
      <c r="A436" s="14">
        <v>44829</v>
      </c>
      <c r="B436" s="15" t="s">
        <v>356</v>
      </c>
      <c r="C436" s="16">
        <v>131747191</v>
      </c>
      <c r="D436" s="16">
        <v>38</v>
      </c>
      <c r="E436" s="16" t="s">
        <v>186</v>
      </c>
      <c r="F436" s="16">
        <v>1000057587</v>
      </c>
      <c r="G436" s="17" t="s">
        <v>8</v>
      </c>
      <c r="H436" s="18">
        <v>50500</v>
      </c>
      <c r="I436" s="18">
        <v>9090</v>
      </c>
      <c r="J436" s="51">
        <f t="shared" si="22"/>
        <v>59590</v>
      </c>
      <c r="K436" s="58"/>
    </row>
    <row r="437" spans="1:11" x14ac:dyDescent="0.25">
      <c r="A437" s="14">
        <v>44829</v>
      </c>
      <c r="B437" s="15" t="s">
        <v>356</v>
      </c>
      <c r="C437" s="16">
        <v>131747191</v>
      </c>
      <c r="D437" s="16">
        <v>39</v>
      </c>
      <c r="E437" s="16" t="s">
        <v>382</v>
      </c>
      <c r="F437" s="16">
        <v>1000057573</v>
      </c>
      <c r="G437" s="17" t="s">
        <v>8</v>
      </c>
      <c r="H437" s="18">
        <v>30060.17</v>
      </c>
      <c r="I437" s="18">
        <v>5410.83</v>
      </c>
      <c r="J437" s="51">
        <f t="shared" si="22"/>
        <v>35471</v>
      </c>
      <c r="K437" s="58"/>
    </row>
    <row r="438" spans="1:11" x14ac:dyDescent="0.25">
      <c r="A438" s="14">
        <v>44831</v>
      </c>
      <c r="B438" s="15" t="s">
        <v>356</v>
      </c>
      <c r="C438" s="16" t="s">
        <v>81</v>
      </c>
      <c r="D438" s="16">
        <v>42</v>
      </c>
      <c r="E438" s="16" t="s">
        <v>219</v>
      </c>
      <c r="F438" s="16">
        <v>1000057590</v>
      </c>
      <c r="G438" s="17" t="s">
        <v>373</v>
      </c>
      <c r="H438" s="18">
        <v>87000</v>
      </c>
      <c r="I438" s="18">
        <v>0</v>
      </c>
      <c r="J438" s="51">
        <f t="shared" si="22"/>
        <v>87000</v>
      </c>
      <c r="K438" s="58"/>
    </row>
    <row r="439" spans="1:11" x14ac:dyDescent="0.25">
      <c r="A439" s="14">
        <v>44831</v>
      </c>
      <c r="B439" s="15" t="s">
        <v>356</v>
      </c>
      <c r="C439" s="16">
        <v>131747191</v>
      </c>
      <c r="D439" s="16">
        <v>41</v>
      </c>
      <c r="E439" s="16" t="s">
        <v>383</v>
      </c>
      <c r="F439" s="16">
        <v>1000057576</v>
      </c>
      <c r="G439" s="17" t="s">
        <v>8</v>
      </c>
      <c r="H439" s="18">
        <v>135000</v>
      </c>
      <c r="I439" s="18">
        <v>0</v>
      </c>
      <c r="J439" s="51">
        <f t="shared" si="22"/>
        <v>135000</v>
      </c>
      <c r="K439" s="58"/>
    </row>
    <row r="440" spans="1:11" x14ac:dyDescent="0.25">
      <c r="A440" s="14">
        <v>44831</v>
      </c>
      <c r="B440" s="15" t="s">
        <v>356</v>
      </c>
      <c r="C440" s="16" t="s">
        <v>81</v>
      </c>
      <c r="D440" s="16">
        <v>44</v>
      </c>
      <c r="E440" s="16" t="s">
        <v>375</v>
      </c>
      <c r="F440" s="16">
        <v>1000057597</v>
      </c>
      <c r="G440" s="17" t="s">
        <v>376</v>
      </c>
      <c r="H440" s="18">
        <v>1357.95</v>
      </c>
      <c r="I440" s="18">
        <v>0</v>
      </c>
      <c r="J440" s="51">
        <f t="shared" si="22"/>
        <v>1357.95</v>
      </c>
      <c r="K440" s="58"/>
    </row>
    <row r="441" spans="1:11" x14ac:dyDescent="0.25">
      <c r="A441" s="14">
        <v>44832</v>
      </c>
      <c r="B441" s="15" t="s">
        <v>356</v>
      </c>
      <c r="C441" s="16" t="s">
        <v>81</v>
      </c>
      <c r="D441" s="16">
        <v>45</v>
      </c>
      <c r="E441" s="16" t="s">
        <v>377</v>
      </c>
      <c r="F441" s="16">
        <v>1000057621</v>
      </c>
      <c r="G441" s="17" t="s">
        <v>18</v>
      </c>
      <c r="H441" s="18">
        <v>2162.6</v>
      </c>
      <c r="I441" s="18">
        <v>0</v>
      </c>
      <c r="J441" s="51">
        <f t="shared" si="22"/>
        <v>2162.6</v>
      </c>
      <c r="K441" s="58"/>
    </row>
    <row r="442" spans="1:11" x14ac:dyDescent="0.25">
      <c r="A442" s="14">
        <v>44836</v>
      </c>
      <c r="B442" s="15" t="s">
        <v>356</v>
      </c>
      <c r="C442" s="16">
        <v>131747191</v>
      </c>
      <c r="D442" s="16">
        <v>44</v>
      </c>
      <c r="E442" s="16" t="s">
        <v>220</v>
      </c>
      <c r="F442" s="16">
        <v>1000057625</v>
      </c>
      <c r="G442" s="17" t="s">
        <v>8</v>
      </c>
      <c r="H442" s="18">
        <v>118550</v>
      </c>
      <c r="I442" s="18">
        <v>0</v>
      </c>
      <c r="J442" s="51">
        <f t="shared" si="22"/>
        <v>118550</v>
      </c>
      <c r="K442" s="58"/>
    </row>
    <row r="443" spans="1:11" x14ac:dyDescent="0.25">
      <c r="A443" s="14">
        <v>44836</v>
      </c>
      <c r="B443" s="15" t="s">
        <v>356</v>
      </c>
      <c r="C443" s="16">
        <v>131747191</v>
      </c>
      <c r="D443" s="16">
        <v>45</v>
      </c>
      <c r="E443" s="16" t="s">
        <v>385</v>
      </c>
      <c r="F443" s="16">
        <v>1000057622</v>
      </c>
      <c r="G443" s="17" t="s">
        <v>8</v>
      </c>
      <c r="H443" s="18">
        <v>116200</v>
      </c>
      <c r="I443" s="18">
        <v>0</v>
      </c>
      <c r="J443" s="51">
        <f t="shared" si="22"/>
        <v>116200</v>
      </c>
      <c r="K443" s="58"/>
    </row>
    <row r="444" spans="1:11" x14ac:dyDescent="0.25">
      <c r="A444" s="14">
        <v>44836</v>
      </c>
      <c r="B444" s="15" t="s">
        <v>356</v>
      </c>
      <c r="C444" s="16" t="s">
        <v>81</v>
      </c>
      <c r="D444" s="16">
        <v>46</v>
      </c>
      <c r="E444" s="16" t="s">
        <v>379</v>
      </c>
      <c r="F444" s="16">
        <v>1000057643</v>
      </c>
      <c r="G444" s="17" t="s">
        <v>42</v>
      </c>
      <c r="H444" s="18">
        <v>131600</v>
      </c>
      <c r="I444" s="18">
        <v>23688</v>
      </c>
      <c r="J444" s="51">
        <f t="shared" si="22"/>
        <v>155288</v>
      </c>
      <c r="K444" s="58"/>
    </row>
    <row r="445" spans="1:11" x14ac:dyDescent="0.25">
      <c r="A445" s="14">
        <v>44836</v>
      </c>
      <c r="B445" s="15" t="s">
        <v>356</v>
      </c>
      <c r="C445" s="16">
        <v>131747191</v>
      </c>
      <c r="D445" s="16">
        <v>47</v>
      </c>
      <c r="E445" s="16" t="s">
        <v>380</v>
      </c>
      <c r="F445" s="16">
        <v>1000057635</v>
      </c>
      <c r="G445" s="17" t="s">
        <v>18</v>
      </c>
      <c r="H445" s="18">
        <v>12600</v>
      </c>
      <c r="I445" s="18">
        <v>0</v>
      </c>
      <c r="J445" s="51">
        <f t="shared" si="22"/>
        <v>12600</v>
      </c>
      <c r="K445" s="58"/>
    </row>
    <row r="446" spans="1:11" x14ac:dyDescent="0.25">
      <c r="A446" s="14">
        <v>44836</v>
      </c>
      <c r="B446" s="15" t="s">
        <v>356</v>
      </c>
      <c r="C446" s="16">
        <v>131747191</v>
      </c>
      <c r="D446" s="16">
        <v>49</v>
      </c>
      <c r="E446" s="16" t="s">
        <v>386</v>
      </c>
      <c r="F446" s="16">
        <v>1000057672</v>
      </c>
      <c r="G446" s="17" t="s">
        <v>8</v>
      </c>
      <c r="H446" s="18">
        <v>72435</v>
      </c>
      <c r="I446" s="18">
        <v>0</v>
      </c>
      <c r="J446" s="51">
        <f t="shared" si="22"/>
        <v>72435</v>
      </c>
      <c r="K446" s="58"/>
    </row>
    <row r="447" spans="1:11" x14ac:dyDescent="0.25">
      <c r="A447" s="14">
        <v>44839</v>
      </c>
      <c r="B447" s="15" t="s">
        <v>356</v>
      </c>
      <c r="C447" s="16">
        <v>131747191</v>
      </c>
      <c r="D447" s="16">
        <v>50</v>
      </c>
      <c r="E447" s="16" t="s">
        <v>381</v>
      </c>
      <c r="F447" s="16">
        <v>1000057669</v>
      </c>
      <c r="G447" s="17" t="s">
        <v>8</v>
      </c>
      <c r="H447" s="18">
        <v>4132.3999999999996</v>
      </c>
      <c r="I447" s="18">
        <v>743.83</v>
      </c>
      <c r="J447" s="51">
        <f t="shared" si="22"/>
        <v>4876.2299999999996</v>
      </c>
      <c r="K447" s="58"/>
    </row>
    <row r="448" spans="1:11" x14ac:dyDescent="0.25">
      <c r="A448" s="14">
        <v>44841</v>
      </c>
      <c r="B448" s="15" t="s">
        <v>356</v>
      </c>
      <c r="C448" s="16">
        <v>131747191</v>
      </c>
      <c r="D448" s="16">
        <v>51</v>
      </c>
      <c r="E448" s="16" t="s">
        <v>384</v>
      </c>
      <c r="F448" s="16">
        <v>1000057679</v>
      </c>
      <c r="G448" s="17" t="s">
        <v>8</v>
      </c>
      <c r="H448" s="18">
        <v>90958</v>
      </c>
      <c r="I448" s="18">
        <v>0</v>
      </c>
      <c r="J448" s="51">
        <f t="shared" si="22"/>
        <v>90958</v>
      </c>
      <c r="K448" s="58"/>
    </row>
    <row r="449" spans="1:11" x14ac:dyDescent="0.25">
      <c r="A449" s="14">
        <v>44848</v>
      </c>
      <c r="B449" s="15" t="s">
        <v>356</v>
      </c>
      <c r="C449" s="16">
        <v>131747191</v>
      </c>
      <c r="D449" s="16">
        <v>58</v>
      </c>
      <c r="E449" s="16" t="s">
        <v>1155</v>
      </c>
      <c r="F449" s="16">
        <v>1000057691</v>
      </c>
      <c r="G449" s="17" t="s">
        <v>18</v>
      </c>
      <c r="H449" s="18">
        <v>3125</v>
      </c>
      <c r="I449" s="18">
        <v>0</v>
      </c>
      <c r="J449" s="51">
        <f t="shared" si="22"/>
        <v>3125</v>
      </c>
      <c r="K449" s="58"/>
    </row>
    <row r="450" spans="1:11" x14ac:dyDescent="0.25">
      <c r="A450" s="14">
        <v>44848</v>
      </c>
      <c r="B450" s="15" t="s">
        <v>356</v>
      </c>
      <c r="C450" s="16" t="s">
        <v>81</v>
      </c>
      <c r="D450" s="16">
        <v>59</v>
      </c>
      <c r="E450" s="16" t="s">
        <v>189</v>
      </c>
      <c r="F450" s="16">
        <v>1000057692</v>
      </c>
      <c r="G450" s="17" t="s">
        <v>378</v>
      </c>
      <c r="H450" s="18">
        <v>8110</v>
      </c>
      <c r="I450" s="18">
        <v>1459.8</v>
      </c>
      <c r="J450" s="51">
        <f t="shared" si="22"/>
        <v>9569.7999999999993</v>
      </c>
      <c r="K450" s="58"/>
    </row>
    <row r="451" spans="1:11" x14ac:dyDescent="0.25">
      <c r="A451" s="14">
        <v>44853</v>
      </c>
      <c r="B451" s="15" t="s">
        <v>356</v>
      </c>
      <c r="C451" s="16">
        <v>131747191</v>
      </c>
      <c r="D451" s="16">
        <v>59</v>
      </c>
      <c r="E451" s="16" t="s">
        <v>387</v>
      </c>
      <c r="F451" s="16">
        <v>1000057708</v>
      </c>
      <c r="G451" s="17" t="s">
        <v>8</v>
      </c>
      <c r="H451" s="18">
        <v>1414.53</v>
      </c>
      <c r="I451" s="18">
        <v>0</v>
      </c>
      <c r="J451" s="51">
        <f t="shared" si="22"/>
        <v>1414.53</v>
      </c>
      <c r="K451" s="58"/>
    </row>
    <row r="452" spans="1:11" x14ac:dyDescent="0.25">
      <c r="A452" s="14">
        <v>44853</v>
      </c>
      <c r="B452" s="15" t="s">
        <v>356</v>
      </c>
      <c r="C452" s="16">
        <v>131747191</v>
      </c>
      <c r="D452" s="16">
        <v>62</v>
      </c>
      <c r="E452" s="16" t="s">
        <v>307</v>
      </c>
      <c r="F452" s="16">
        <v>1000057707</v>
      </c>
      <c r="G452" s="17" t="s">
        <v>8</v>
      </c>
      <c r="H452" s="18">
        <v>101420</v>
      </c>
      <c r="I452" s="18">
        <v>18255.599999999999</v>
      </c>
      <c r="J452" s="51">
        <f t="shared" si="22"/>
        <v>119675.6</v>
      </c>
      <c r="K452" s="58"/>
    </row>
    <row r="453" spans="1:11" x14ac:dyDescent="0.25">
      <c r="A453" s="14">
        <v>44858</v>
      </c>
      <c r="B453" s="15" t="s">
        <v>356</v>
      </c>
      <c r="C453" s="16">
        <v>131747191</v>
      </c>
      <c r="D453" s="16">
        <v>66</v>
      </c>
      <c r="E453" s="16" t="s">
        <v>308</v>
      </c>
      <c r="F453" s="16">
        <v>1000057719</v>
      </c>
      <c r="G453" s="17" t="s">
        <v>8</v>
      </c>
      <c r="H453" s="18">
        <v>61000</v>
      </c>
      <c r="I453" s="18">
        <v>10980</v>
      </c>
      <c r="J453" s="51">
        <f t="shared" si="22"/>
        <v>71980</v>
      </c>
      <c r="K453" s="58"/>
    </row>
    <row r="454" spans="1:11" x14ac:dyDescent="0.25">
      <c r="A454" s="14">
        <v>44858</v>
      </c>
      <c r="B454" s="15" t="s">
        <v>356</v>
      </c>
      <c r="C454" s="16">
        <v>131747191</v>
      </c>
      <c r="D454" s="16">
        <v>67</v>
      </c>
      <c r="E454" s="16" t="s">
        <v>915</v>
      </c>
      <c r="F454" s="16">
        <v>1000057730</v>
      </c>
      <c r="G454" s="17" t="s">
        <v>37</v>
      </c>
      <c r="H454" s="18">
        <v>124981</v>
      </c>
      <c r="I454" s="18">
        <v>0</v>
      </c>
      <c r="J454" s="51">
        <f t="shared" si="22"/>
        <v>124981</v>
      </c>
      <c r="K454" s="58"/>
    </row>
    <row r="455" spans="1:11" x14ac:dyDescent="0.25">
      <c r="A455" s="14">
        <v>44890</v>
      </c>
      <c r="B455" s="15" t="s">
        <v>356</v>
      </c>
      <c r="C455" s="16">
        <v>131747191</v>
      </c>
      <c r="D455" s="16">
        <v>68</v>
      </c>
      <c r="E455" s="16" t="s">
        <v>820</v>
      </c>
      <c r="F455" s="16">
        <v>1000057787</v>
      </c>
      <c r="G455" s="17" t="s">
        <v>18</v>
      </c>
      <c r="H455" s="18">
        <v>3149.3</v>
      </c>
      <c r="I455" s="18">
        <v>0</v>
      </c>
      <c r="J455" s="51">
        <f t="shared" si="22"/>
        <v>3149.3</v>
      </c>
      <c r="K455" s="58"/>
    </row>
    <row r="456" spans="1:11" x14ac:dyDescent="0.25">
      <c r="A456" s="14">
        <v>44865</v>
      </c>
      <c r="B456" s="15" t="s">
        <v>356</v>
      </c>
      <c r="C456" s="16">
        <v>131747191</v>
      </c>
      <c r="D456" s="16">
        <v>71</v>
      </c>
      <c r="E456" s="16" t="s">
        <v>921</v>
      </c>
      <c r="F456" s="16">
        <v>1000057818</v>
      </c>
      <c r="G456" s="17" t="s">
        <v>8</v>
      </c>
      <c r="H456" s="18">
        <v>70380.25</v>
      </c>
      <c r="I456" s="18">
        <v>12668.45</v>
      </c>
      <c r="J456" s="51">
        <f t="shared" si="22"/>
        <v>83048.7</v>
      </c>
      <c r="K456" s="58"/>
    </row>
    <row r="457" spans="1:11" x14ac:dyDescent="0.25">
      <c r="A457" s="14">
        <v>44865</v>
      </c>
      <c r="B457" s="15" t="s">
        <v>356</v>
      </c>
      <c r="C457" s="16">
        <v>131747191</v>
      </c>
      <c r="D457" s="16">
        <v>72</v>
      </c>
      <c r="E457" s="16" t="s">
        <v>309</v>
      </c>
      <c r="F457" s="16">
        <v>1000057800</v>
      </c>
      <c r="G457" s="17" t="s">
        <v>18</v>
      </c>
      <c r="H457" s="18">
        <v>16500</v>
      </c>
      <c r="I457" s="18">
        <v>0</v>
      </c>
      <c r="J457" s="51">
        <f t="shared" si="22"/>
        <v>16500</v>
      </c>
      <c r="K457" s="58"/>
    </row>
    <row r="458" spans="1:11" x14ac:dyDescent="0.25">
      <c r="A458" s="14">
        <v>44881</v>
      </c>
      <c r="B458" s="15" t="s">
        <v>356</v>
      </c>
      <c r="C458" s="16">
        <v>131747191</v>
      </c>
      <c r="D458" s="16">
        <v>78</v>
      </c>
      <c r="E458" s="16" t="s">
        <v>345</v>
      </c>
      <c r="F458" s="16">
        <v>1000057850</v>
      </c>
      <c r="G458" s="17" t="s">
        <v>18</v>
      </c>
      <c r="H458" s="18">
        <v>8177.48</v>
      </c>
      <c r="I458" s="18">
        <v>0</v>
      </c>
      <c r="J458" s="51">
        <f t="shared" si="22"/>
        <v>8177.48</v>
      </c>
      <c r="K458" s="58"/>
    </row>
    <row r="459" spans="1:11" x14ac:dyDescent="0.25">
      <c r="A459" s="14">
        <v>44881</v>
      </c>
      <c r="B459" s="15" t="s">
        <v>356</v>
      </c>
      <c r="C459" s="16">
        <v>131747191</v>
      </c>
      <c r="D459" s="16">
        <v>79</v>
      </c>
      <c r="E459" s="16" t="s">
        <v>1147</v>
      </c>
      <c r="F459" s="16">
        <v>1000057901</v>
      </c>
      <c r="G459" s="17" t="s">
        <v>18</v>
      </c>
      <c r="H459" s="18">
        <v>18860.400000000001</v>
      </c>
      <c r="I459" s="18">
        <v>0</v>
      </c>
      <c r="J459" s="51">
        <f t="shared" si="22"/>
        <v>18860.400000000001</v>
      </c>
      <c r="K459" s="58"/>
    </row>
    <row r="460" spans="1:11" x14ac:dyDescent="0.25">
      <c r="A460" s="14">
        <v>44881</v>
      </c>
      <c r="B460" s="15" t="s">
        <v>356</v>
      </c>
      <c r="C460" s="16">
        <v>131747191</v>
      </c>
      <c r="D460" s="16">
        <v>80</v>
      </c>
      <c r="E460" s="16" t="s">
        <v>1146</v>
      </c>
      <c r="F460" s="16">
        <v>1000057903</v>
      </c>
      <c r="G460" s="17" t="s">
        <v>18</v>
      </c>
      <c r="H460" s="18">
        <v>2741.4</v>
      </c>
      <c r="I460" s="18">
        <v>0</v>
      </c>
      <c r="J460" s="51">
        <f t="shared" si="22"/>
        <v>2741.4</v>
      </c>
      <c r="K460" s="58"/>
    </row>
    <row r="461" spans="1:11" x14ac:dyDescent="0.25">
      <c r="A461" s="14">
        <v>44881</v>
      </c>
      <c r="B461" s="15" t="s">
        <v>356</v>
      </c>
      <c r="C461" s="16">
        <v>131747191</v>
      </c>
      <c r="D461" s="16">
        <v>81</v>
      </c>
      <c r="E461" s="16" t="s">
        <v>928</v>
      </c>
      <c r="F461" s="16">
        <v>1000057906</v>
      </c>
      <c r="G461" s="17" t="s">
        <v>18</v>
      </c>
      <c r="H461" s="18">
        <v>9855</v>
      </c>
      <c r="I461" s="18">
        <v>0</v>
      </c>
      <c r="J461" s="51">
        <f t="shared" si="22"/>
        <v>9855</v>
      </c>
      <c r="K461" s="58"/>
    </row>
    <row r="462" spans="1:11" x14ac:dyDescent="0.25">
      <c r="A462" s="14">
        <v>44886</v>
      </c>
      <c r="B462" s="15" t="s">
        <v>356</v>
      </c>
      <c r="C462" s="16">
        <v>131747191</v>
      </c>
      <c r="D462" s="16">
        <v>84</v>
      </c>
      <c r="E462" s="16" t="s">
        <v>929</v>
      </c>
      <c r="F462" s="16">
        <v>1000057936</v>
      </c>
      <c r="G462" s="17" t="s">
        <v>8</v>
      </c>
      <c r="H462" s="18">
        <v>4200</v>
      </c>
      <c r="I462" s="18">
        <v>756</v>
      </c>
      <c r="J462" s="51">
        <f t="shared" si="22"/>
        <v>4956</v>
      </c>
      <c r="K462" s="58"/>
    </row>
    <row r="463" spans="1:11" x14ac:dyDescent="0.25">
      <c r="A463" s="14">
        <v>44886</v>
      </c>
      <c r="B463" s="15" t="s">
        <v>356</v>
      </c>
      <c r="C463" s="16">
        <v>131747191</v>
      </c>
      <c r="D463" s="16">
        <v>85</v>
      </c>
      <c r="E463" s="16" t="s">
        <v>278</v>
      </c>
      <c r="F463" s="16">
        <v>1000057953</v>
      </c>
      <c r="G463" s="17" t="s">
        <v>18</v>
      </c>
      <c r="H463" s="18">
        <v>56312.4</v>
      </c>
      <c r="I463" s="18">
        <v>0</v>
      </c>
      <c r="J463" s="51">
        <f t="shared" si="22"/>
        <v>56312.4</v>
      </c>
      <c r="K463" s="58"/>
    </row>
    <row r="464" spans="1:11" x14ac:dyDescent="0.25">
      <c r="A464" s="14">
        <v>44889</v>
      </c>
      <c r="B464" s="15" t="s">
        <v>356</v>
      </c>
      <c r="C464" s="16">
        <v>131747191</v>
      </c>
      <c r="D464" s="16">
        <v>86</v>
      </c>
      <c r="E464" s="16" t="s">
        <v>269</v>
      </c>
      <c r="F464" s="16">
        <v>1000057968</v>
      </c>
      <c r="G464" s="17" t="s">
        <v>1145</v>
      </c>
      <c r="H464" s="18">
        <v>9000</v>
      </c>
      <c r="I464" s="18">
        <v>0</v>
      </c>
      <c r="J464" s="51">
        <f t="shared" si="22"/>
        <v>9000</v>
      </c>
      <c r="K464" s="58"/>
    </row>
    <row r="465" spans="1:11" x14ac:dyDescent="0.25">
      <c r="A465" s="14">
        <v>44894</v>
      </c>
      <c r="B465" s="15" t="s">
        <v>356</v>
      </c>
      <c r="C465" s="16">
        <v>131747191</v>
      </c>
      <c r="D465" s="16">
        <v>88</v>
      </c>
      <c r="E465" s="16" t="s">
        <v>271</v>
      </c>
      <c r="F465" s="16">
        <v>1000058002</v>
      </c>
      <c r="G465" s="17" t="s">
        <v>560</v>
      </c>
      <c r="H465" s="18">
        <v>90000</v>
      </c>
      <c r="I465" s="18">
        <v>0</v>
      </c>
      <c r="J465" s="51">
        <f t="shared" si="22"/>
        <v>90000</v>
      </c>
      <c r="K465" s="58"/>
    </row>
    <row r="466" spans="1:11" x14ac:dyDescent="0.25">
      <c r="A466" s="14">
        <v>44889</v>
      </c>
      <c r="B466" s="15" t="s">
        <v>356</v>
      </c>
      <c r="C466" s="16">
        <v>131747191</v>
      </c>
      <c r="D466" s="16">
        <v>89</v>
      </c>
      <c r="E466" s="16" t="s">
        <v>272</v>
      </c>
      <c r="F466" s="16">
        <v>1000057996</v>
      </c>
      <c r="G466" s="17" t="s">
        <v>48</v>
      </c>
      <c r="H466" s="18">
        <v>39000</v>
      </c>
      <c r="I466" s="18">
        <v>7020</v>
      </c>
      <c r="J466" s="51">
        <f t="shared" si="22"/>
        <v>46020</v>
      </c>
      <c r="K466" s="58"/>
    </row>
    <row r="467" spans="1:11" x14ac:dyDescent="0.25">
      <c r="A467" s="14">
        <v>44894</v>
      </c>
      <c r="B467" s="15" t="s">
        <v>356</v>
      </c>
      <c r="C467" s="16">
        <v>131747191</v>
      </c>
      <c r="D467" s="16">
        <v>90</v>
      </c>
      <c r="E467" s="16" t="s">
        <v>1143</v>
      </c>
      <c r="F467" s="16">
        <v>1000057995</v>
      </c>
      <c r="G467" s="17" t="s">
        <v>18</v>
      </c>
      <c r="H467" s="18">
        <v>47692</v>
      </c>
      <c r="I467" s="18">
        <v>0</v>
      </c>
      <c r="J467" s="51">
        <f t="shared" si="22"/>
        <v>47692</v>
      </c>
      <c r="K467" s="58"/>
    </row>
    <row r="468" spans="1:11" x14ac:dyDescent="0.25">
      <c r="A468" s="14">
        <v>44895</v>
      </c>
      <c r="B468" s="15" t="s">
        <v>356</v>
      </c>
      <c r="C468" s="16">
        <v>131747191</v>
      </c>
      <c r="D468" s="16">
        <v>91</v>
      </c>
      <c r="E468" s="16" t="s">
        <v>1151</v>
      </c>
      <c r="F468" s="16">
        <v>1000058006</v>
      </c>
      <c r="G468" s="17" t="s">
        <v>1152</v>
      </c>
      <c r="H468" s="18">
        <v>115000</v>
      </c>
      <c r="I468" s="18">
        <v>0</v>
      </c>
      <c r="J468" s="51">
        <f t="shared" si="22"/>
        <v>115000</v>
      </c>
      <c r="K468" s="58"/>
    </row>
    <row r="469" spans="1:11" x14ac:dyDescent="0.25">
      <c r="A469" s="14">
        <v>44895</v>
      </c>
      <c r="B469" s="15" t="s">
        <v>356</v>
      </c>
      <c r="C469" s="16">
        <v>131747191</v>
      </c>
      <c r="D469" s="16">
        <v>92</v>
      </c>
      <c r="E469" s="16" t="s">
        <v>1148</v>
      </c>
      <c r="F469" s="16">
        <v>1000058005</v>
      </c>
      <c r="G469" s="17" t="s">
        <v>18</v>
      </c>
      <c r="H469" s="18">
        <v>140000</v>
      </c>
      <c r="I469" s="18">
        <v>0</v>
      </c>
      <c r="J469" s="51">
        <f t="shared" si="22"/>
        <v>140000</v>
      </c>
      <c r="K469" s="58"/>
    </row>
    <row r="470" spans="1:11" x14ac:dyDescent="0.25">
      <c r="A470" s="14">
        <v>44895</v>
      </c>
      <c r="B470" s="15" t="s">
        <v>356</v>
      </c>
      <c r="C470" s="16">
        <v>131747191</v>
      </c>
      <c r="D470" s="16">
        <v>93</v>
      </c>
      <c r="E470" s="16" t="s">
        <v>1149</v>
      </c>
      <c r="F470" s="16">
        <v>1000058008</v>
      </c>
      <c r="G470" s="17" t="s">
        <v>1150</v>
      </c>
      <c r="H470" s="18">
        <v>110000</v>
      </c>
      <c r="I470" s="18">
        <v>0</v>
      </c>
      <c r="J470" s="51">
        <f t="shared" si="22"/>
        <v>110000</v>
      </c>
      <c r="K470" s="58"/>
    </row>
    <row r="471" spans="1:11" x14ac:dyDescent="0.25">
      <c r="A471" s="14">
        <v>44895</v>
      </c>
      <c r="B471" s="15" t="s">
        <v>356</v>
      </c>
      <c r="C471" s="16">
        <v>131747191</v>
      </c>
      <c r="D471" s="16">
        <v>94</v>
      </c>
      <c r="E471" s="16" t="s">
        <v>1153</v>
      </c>
      <c r="F471" s="16">
        <v>1000058010</v>
      </c>
      <c r="G471" s="17" t="s">
        <v>1154</v>
      </c>
      <c r="H471" s="18">
        <v>4300</v>
      </c>
      <c r="I471" s="18">
        <v>0</v>
      </c>
      <c r="J471" s="51">
        <f t="shared" si="22"/>
        <v>4300</v>
      </c>
      <c r="K471" s="58"/>
    </row>
    <row r="472" spans="1:11" x14ac:dyDescent="0.25">
      <c r="A472" s="14">
        <v>44897</v>
      </c>
      <c r="B472" s="15" t="s">
        <v>356</v>
      </c>
      <c r="C472" s="16">
        <v>131747191</v>
      </c>
      <c r="D472" s="16">
        <v>95</v>
      </c>
      <c r="E472" s="16" t="s">
        <v>1144</v>
      </c>
      <c r="F472" s="16">
        <v>1000058024</v>
      </c>
      <c r="G472" s="17" t="s">
        <v>18</v>
      </c>
      <c r="H472" s="18">
        <v>1614</v>
      </c>
      <c r="I472" s="18">
        <v>0</v>
      </c>
      <c r="J472" s="51">
        <f t="shared" si="22"/>
        <v>1614</v>
      </c>
      <c r="K472" s="58"/>
    </row>
    <row r="473" spans="1:11" x14ac:dyDescent="0.25">
      <c r="A473" s="14">
        <v>44897</v>
      </c>
      <c r="B473" s="15" t="s">
        <v>356</v>
      </c>
      <c r="C473" s="16">
        <v>131747191</v>
      </c>
      <c r="D473" s="16">
        <v>95</v>
      </c>
      <c r="E473" s="16" t="s">
        <v>1156</v>
      </c>
      <c r="F473" s="16">
        <v>1000058018</v>
      </c>
      <c r="G473" s="17" t="s">
        <v>8</v>
      </c>
      <c r="H473" s="18">
        <v>19440</v>
      </c>
      <c r="I473" s="18">
        <v>0</v>
      </c>
      <c r="J473" s="51">
        <f t="shared" si="22"/>
        <v>19440</v>
      </c>
      <c r="K473" s="58"/>
    </row>
    <row r="474" spans="1:11" x14ac:dyDescent="0.25">
      <c r="A474" s="14">
        <v>44903</v>
      </c>
      <c r="B474" s="15" t="s">
        <v>356</v>
      </c>
      <c r="C474" s="16">
        <v>131747191</v>
      </c>
      <c r="D474" s="16">
        <v>101</v>
      </c>
      <c r="E474" s="16" t="s">
        <v>644</v>
      </c>
      <c r="F474" s="16">
        <v>1000058041</v>
      </c>
      <c r="G474" s="17" t="s">
        <v>18</v>
      </c>
      <c r="H474" s="18">
        <v>2250</v>
      </c>
      <c r="I474" s="18">
        <v>0</v>
      </c>
      <c r="J474" s="51">
        <f t="shared" si="22"/>
        <v>2250</v>
      </c>
      <c r="K474" s="58"/>
    </row>
    <row r="475" spans="1:11" x14ac:dyDescent="0.25">
      <c r="A475" s="14">
        <v>44909</v>
      </c>
      <c r="B475" s="15" t="s">
        <v>356</v>
      </c>
      <c r="C475" s="16">
        <v>131747191</v>
      </c>
      <c r="D475" s="16">
        <v>107</v>
      </c>
      <c r="E475" s="16" t="s">
        <v>1159</v>
      </c>
      <c r="F475" s="16">
        <v>1000058070</v>
      </c>
      <c r="G475" s="17" t="s">
        <v>18</v>
      </c>
      <c r="H475" s="18">
        <v>21000</v>
      </c>
      <c r="I475" s="18">
        <v>0</v>
      </c>
      <c r="J475" s="51">
        <f t="shared" si="22"/>
        <v>21000</v>
      </c>
      <c r="K475" s="58"/>
    </row>
    <row r="476" spans="1:11" x14ac:dyDescent="0.25">
      <c r="A476" s="14">
        <v>44909</v>
      </c>
      <c r="B476" s="15" t="s">
        <v>356</v>
      </c>
      <c r="C476" s="16">
        <v>131747191</v>
      </c>
      <c r="D476" s="16">
        <v>108</v>
      </c>
      <c r="E476" s="16" t="s">
        <v>273</v>
      </c>
      <c r="F476" s="16">
        <v>1000058059</v>
      </c>
      <c r="G476" s="17" t="s">
        <v>18</v>
      </c>
      <c r="H476" s="18">
        <v>94761.9</v>
      </c>
      <c r="I476" s="18">
        <v>0</v>
      </c>
      <c r="J476" s="51">
        <f t="shared" si="22"/>
        <v>94761.9</v>
      </c>
      <c r="K476" s="58"/>
    </row>
    <row r="477" spans="1:11" x14ac:dyDescent="0.25">
      <c r="A477" s="14">
        <v>44903</v>
      </c>
      <c r="B477" s="15" t="s">
        <v>356</v>
      </c>
      <c r="C477" s="16">
        <v>131747191</v>
      </c>
      <c r="D477" s="16">
        <v>100</v>
      </c>
      <c r="E477" s="16" t="s">
        <v>1163</v>
      </c>
      <c r="F477" s="16">
        <v>1000058040</v>
      </c>
      <c r="G477" s="17" t="s">
        <v>18</v>
      </c>
      <c r="H477" s="18">
        <v>2400</v>
      </c>
      <c r="I477" s="18">
        <v>0</v>
      </c>
      <c r="J477" s="51">
        <f t="shared" si="22"/>
        <v>2400</v>
      </c>
      <c r="K477" s="58"/>
    </row>
    <row r="478" spans="1:11" x14ac:dyDescent="0.25">
      <c r="A478" s="14">
        <v>44909</v>
      </c>
      <c r="B478" s="15" t="s">
        <v>356</v>
      </c>
      <c r="C478" s="16">
        <v>131747191</v>
      </c>
      <c r="D478" s="16">
        <v>110</v>
      </c>
      <c r="E478" s="16" t="s">
        <v>1158</v>
      </c>
      <c r="F478" s="16">
        <v>1000058068</v>
      </c>
      <c r="G478" s="17" t="s">
        <v>18</v>
      </c>
      <c r="H478" s="18">
        <v>51653.4</v>
      </c>
      <c r="I478" s="18">
        <v>0</v>
      </c>
      <c r="J478" s="51">
        <f t="shared" si="22"/>
        <v>51653.4</v>
      </c>
      <c r="K478" s="58"/>
    </row>
    <row r="479" spans="1:11" x14ac:dyDescent="0.25">
      <c r="A479" s="14">
        <v>44909</v>
      </c>
      <c r="B479" s="15" t="s">
        <v>356</v>
      </c>
      <c r="C479" s="16">
        <v>131747191</v>
      </c>
      <c r="D479" s="16">
        <v>111</v>
      </c>
      <c r="E479" s="16" t="s">
        <v>931</v>
      </c>
      <c r="F479" s="16">
        <v>1000058066</v>
      </c>
      <c r="G479" s="17" t="s">
        <v>1160</v>
      </c>
      <c r="H479" s="18">
        <v>77500</v>
      </c>
      <c r="I479" s="18">
        <v>0</v>
      </c>
      <c r="J479" s="51">
        <f t="shared" si="22"/>
        <v>77500</v>
      </c>
      <c r="K479" s="58"/>
    </row>
    <row r="480" spans="1:11" x14ac:dyDescent="0.25">
      <c r="A480" s="14">
        <v>44909</v>
      </c>
      <c r="B480" s="15" t="s">
        <v>356</v>
      </c>
      <c r="C480" s="16">
        <v>131747191</v>
      </c>
      <c r="D480" s="16">
        <v>112</v>
      </c>
      <c r="E480" s="16" t="s">
        <v>1157</v>
      </c>
      <c r="F480" s="16">
        <v>1000058067</v>
      </c>
      <c r="G480" s="17" t="s">
        <v>18</v>
      </c>
      <c r="H480" s="18">
        <v>7339.7</v>
      </c>
      <c r="I480" s="18">
        <v>0</v>
      </c>
      <c r="J480" s="51">
        <f t="shared" si="22"/>
        <v>7339.7</v>
      </c>
      <c r="K480" s="58"/>
    </row>
    <row r="481" spans="1:11" x14ac:dyDescent="0.25">
      <c r="A481" s="14">
        <v>44909</v>
      </c>
      <c r="B481" s="15" t="s">
        <v>356</v>
      </c>
      <c r="C481" s="16">
        <v>131747191</v>
      </c>
      <c r="D481" s="16">
        <v>113</v>
      </c>
      <c r="E481" s="16" t="s">
        <v>1161</v>
      </c>
      <c r="F481" s="16">
        <v>1000058053</v>
      </c>
      <c r="G481" s="17" t="s">
        <v>1162</v>
      </c>
      <c r="H481" s="18">
        <v>23760</v>
      </c>
      <c r="I481" s="18">
        <v>0</v>
      </c>
      <c r="J481" s="51">
        <f t="shared" si="22"/>
        <v>23760</v>
      </c>
      <c r="K481" s="58"/>
    </row>
    <row r="482" spans="1:11" x14ac:dyDescent="0.25">
      <c r="A482" s="14">
        <v>44917</v>
      </c>
      <c r="B482" s="15" t="s">
        <v>356</v>
      </c>
      <c r="C482" s="16">
        <v>131747191</v>
      </c>
      <c r="D482" s="16">
        <v>118</v>
      </c>
      <c r="E482" s="16" t="s">
        <v>1164</v>
      </c>
      <c r="F482" s="16">
        <v>1000058062</v>
      </c>
      <c r="G482" s="17" t="s">
        <v>18</v>
      </c>
      <c r="H482" s="18">
        <v>131100</v>
      </c>
      <c r="I482" s="18">
        <v>0</v>
      </c>
      <c r="J482" s="51">
        <f t="shared" si="22"/>
        <v>131100</v>
      </c>
      <c r="K482" s="58"/>
    </row>
    <row r="483" spans="1:11" x14ac:dyDescent="0.25">
      <c r="A483" s="14">
        <v>44917</v>
      </c>
      <c r="B483" s="15" t="s">
        <v>356</v>
      </c>
      <c r="C483" s="16">
        <v>131747191</v>
      </c>
      <c r="D483" s="16">
        <v>119</v>
      </c>
      <c r="E483" s="16" t="s">
        <v>1165</v>
      </c>
      <c r="F483" s="16">
        <v>1000058109</v>
      </c>
      <c r="G483" s="17" t="s">
        <v>18</v>
      </c>
      <c r="H483" s="18">
        <v>24000</v>
      </c>
      <c r="I483" s="18">
        <v>0</v>
      </c>
      <c r="J483" s="51">
        <f t="shared" si="22"/>
        <v>24000</v>
      </c>
      <c r="K483" s="58"/>
    </row>
    <row r="484" spans="1:11" x14ac:dyDescent="0.25">
      <c r="A484" s="14">
        <v>44937</v>
      </c>
      <c r="B484" s="15" t="s">
        <v>356</v>
      </c>
      <c r="C484" s="16">
        <v>131747191</v>
      </c>
      <c r="D484" s="16">
        <v>120</v>
      </c>
      <c r="E484" s="16" t="s">
        <v>275</v>
      </c>
      <c r="F484" s="16">
        <v>1000058154</v>
      </c>
      <c r="G484" s="17" t="s">
        <v>18</v>
      </c>
      <c r="H484" s="18">
        <v>88182</v>
      </c>
      <c r="I484" s="18">
        <v>15872.76</v>
      </c>
      <c r="J484" s="51">
        <f t="shared" si="22"/>
        <v>104054.76</v>
      </c>
      <c r="K484" s="58"/>
    </row>
    <row r="485" spans="1:11" x14ac:dyDescent="0.25">
      <c r="A485" s="14">
        <v>44982</v>
      </c>
      <c r="B485" s="15" t="s">
        <v>356</v>
      </c>
      <c r="C485" s="16">
        <v>131747191</v>
      </c>
      <c r="D485" s="16">
        <v>134</v>
      </c>
      <c r="E485" s="16" t="s">
        <v>277</v>
      </c>
      <c r="F485" s="16">
        <v>1000058193</v>
      </c>
      <c r="G485" s="17" t="s">
        <v>18</v>
      </c>
      <c r="H485" s="18">
        <v>24000</v>
      </c>
      <c r="I485" s="18">
        <v>0</v>
      </c>
      <c r="J485" s="51">
        <f t="shared" si="22"/>
        <v>24000</v>
      </c>
      <c r="K485" s="58"/>
    </row>
    <row r="486" spans="1:11" x14ac:dyDescent="0.25">
      <c r="A486" s="76">
        <v>44985</v>
      </c>
      <c r="B486" s="31" t="s">
        <v>1681</v>
      </c>
      <c r="C486" s="32">
        <v>131747191</v>
      </c>
      <c r="D486" s="32" t="s">
        <v>1682</v>
      </c>
      <c r="E486" s="32" t="s">
        <v>207</v>
      </c>
      <c r="F486" s="32" t="s">
        <v>1683</v>
      </c>
      <c r="G486" s="34" t="s">
        <v>37</v>
      </c>
      <c r="H486" s="38">
        <v>874000</v>
      </c>
      <c r="I486" s="38">
        <v>0</v>
      </c>
      <c r="J486" s="78">
        <f>SUM(H486+I486)</f>
        <v>874000</v>
      </c>
      <c r="K486" s="58"/>
    </row>
    <row r="487" spans="1:11" x14ac:dyDescent="0.25">
      <c r="A487" s="107"/>
      <c r="B487" s="108" t="str">
        <f>B488</f>
        <v xml:space="preserve">DISTRIBUIDORES INTERNACIONALES DE PETROLEO, S.A. </v>
      </c>
      <c r="C487" s="98">
        <f>C488</f>
        <v>101831936</v>
      </c>
      <c r="D487" s="146" t="s">
        <v>261</v>
      </c>
      <c r="E487" s="147"/>
      <c r="F487" s="147"/>
      <c r="G487" s="148"/>
      <c r="H487" s="99"/>
      <c r="I487" s="99"/>
      <c r="J487" s="100"/>
      <c r="K487" s="75">
        <f>SUM(J488:J490)</f>
        <v>239330</v>
      </c>
    </row>
    <row r="488" spans="1:11" x14ac:dyDescent="0.25">
      <c r="A488" s="118">
        <v>44957</v>
      </c>
      <c r="B488" s="31" t="s">
        <v>1009</v>
      </c>
      <c r="C488" s="32">
        <v>101831936</v>
      </c>
      <c r="D488" s="32">
        <v>6269</v>
      </c>
      <c r="E488" s="32" t="s">
        <v>1474</v>
      </c>
      <c r="F488" s="33"/>
      <c r="G488" s="34" t="s">
        <v>1475</v>
      </c>
      <c r="H488" s="57">
        <v>83500</v>
      </c>
      <c r="I488" s="57">
        <v>0</v>
      </c>
      <c r="J488" s="66">
        <f>H488+I488-K488</f>
        <v>83500</v>
      </c>
      <c r="K488" s="58"/>
    </row>
    <row r="489" spans="1:11" x14ac:dyDescent="0.25">
      <c r="A489" s="118">
        <v>44970</v>
      </c>
      <c r="B489" s="31" t="s">
        <v>1009</v>
      </c>
      <c r="C489" s="32">
        <v>101831936</v>
      </c>
      <c r="D489" s="32">
        <v>42100</v>
      </c>
      <c r="E489" s="32" t="s">
        <v>1476</v>
      </c>
      <c r="F489" s="33"/>
      <c r="G489" s="34" t="s">
        <v>1475</v>
      </c>
      <c r="H489" s="57">
        <v>72330</v>
      </c>
      <c r="I489" s="57"/>
      <c r="J489" s="66">
        <f>H489</f>
        <v>72330</v>
      </c>
      <c r="K489" s="58"/>
    </row>
    <row r="490" spans="1:11" x14ac:dyDescent="0.25">
      <c r="A490" s="76">
        <v>44999</v>
      </c>
      <c r="B490" s="31" t="s">
        <v>1684</v>
      </c>
      <c r="C490" s="32">
        <v>101831936</v>
      </c>
      <c r="D490" s="32">
        <v>2118155</v>
      </c>
      <c r="E490" s="32" t="s">
        <v>1685</v>
      </c>
      <c r="F490" s="32" t="s">
        <v>1686</v>
      </c>
      <c r="G490" s="34" t="s">
        <v>1687</v>
      </c>
      <c r="H490" s="38">
        <v>83500</v>
      </c>
      <c r="I490" s="38">
        <v>0</v>
      </c>
      <c r="J490" s="78">
        <f>SUM(H490+I490)</f>
        <v>83500</v>
      </c>
      <c r="K490" s="58"/>
    </row>
    <row r="491" spans="1:11" x14ac:dyDescent="0.25">
      <c r="A491" s="79"/>
      <c r="B491" s="80" t="str">
        <f>B492</f>
        <v>DIGISI,SRL.</v>
      </c>
      <c r="C491" s="106">
        <f>C492</f>
        <v>131016936</v>
      </c>
      <c r="D491" s="141" t="s">
        <v>261</v>
      </c>
      <c r="E491" s="142"/>
      <c r="F491" s="142"/>
      <c r="G491" s="143"/>
      <c r="H491" s="81"/>
      <c r="I491" s="81"/>
      <c r="J491" s="82"/>
      <c r="K491" s="75">
        <f>SUM(J492)</f>
        <v>109563</v>
      </c>
    </row>
    <row r="492" spans="1:11" x14ac:dyDescent="0.25">
      <c r="A492" s="14">
        <v>44915</v>
      </c>
      <c r="B492" s="15" t="s">
        <v>1166</v>
      </c>
      <c r="C492" s="16">
        <v>131016936</v>
      </c>
      <c r="D492" s="16">
        <v>3662</v>
      </c>
      <c r="E492" s="16" t="s">
        <v>1167</v>
      </c>
      <c r="F492" s="22" t="s">
        <v>1477</v>
      </c>
      <c r="G492" s="17" t="s">
        <v>1168</v>
      </c>
      <c r="H492" s="18">
        <v>92850</v>
      </c>
      <c r="I492" s="18">
        <v>16713</v>
      </c>
      <c r="J492" s="51">
        <f>H492+I492-K492</f>
        <v>109563</v>
      </c>
      <c r="K492" s="58"/>
    </row>
    <row r="493" spans="1:11" x14ac:dyDescent="0.25">
      <c r="A493" s="70"/>
      <c r="B493" s="71" t="str">
        <f>B494</f>
        <v>ELIZABETH HERNANDEZ</v>
      </c>
      <c r="C493" s="72" t="str">
        <f>C494</f>
        <v>00112857107</v>
      </c>
      <c r="D493" s="138" t="s">
        <v>261</v>
      </c>
      <c r="E493" s="139"/>
      <c r="F493" s="139"/>
      <c r="G493" s="139"/>
      <c r="H493" s="119"/>
      <c r="I493" s="119"/>
      <c r="J493" s="119"/>
      <c r="K493" s="75">
        <f>SUM(J494:J524)</f>
        <v>1476476.4</v>
      </c>
    </row>
    <row r="494" spans="1:11" x14ac:dyDescent="0.25">
      <c r="A494" s="14">
        <v>44364</v>
      </c>
      <c r="B494" s="15" t="s">
        <v>45</v>
      </c>
      <c r="C494" s="16" t="s">
        <v>82</v>
      </c>
      <c r="D494" s="16">
        <v>277</v>
      </c>
      <c r="E494" s="16" t="s">
        <v>388</v>
      </c>
      <c r="F494" s="16">
        <v>1000054077</v>
      </c>
      <c r="G494" s="17" t="s">
        <v>389</v>
      </c>
      <c r="H494" s="18">
        <v>56400</v>
      </c>
      <c r="I494" s="18"/>
      <c r="J494" s="51">
        <f t="shared" ref="J494:J521" si="23">H494+I494-K494</f>
        <v>56400</v>
      </c>
      <c r="K494" s="58"/>
    </row>
    <row r="495" spans="1:11" x14ac:dyDescent="0.25">
      <c r="A495" s="14">
        <v>44386</v>
      </c>
      <c r="B495" s="15" t="s">
        <v>45</v>
      </c>
      <c r="C495" s="16" t="s">
        <v>82</v>
      </c>
      <c r="D495" s="16">
        <v>280</v>
      </c>
      <c r="E495" s="16" t="s">
        <v>390</v>
      </c>
      <c r="F495" s="16">
        <v>1000054189</v>
      </c>
      <c r="G495" s="17" t="s">
        <v>389</v>
      </c>
      <c r="H495" s="18">
        <v>27200</v>
      </c>
      <c r="I495" s="18"/>
      <c r="J495" s="51">
        <f t="shared" si="23"/>
        <v>27200</v>
      </c>
      <c r="K495" s="58"/>
    </row>
    <row r="496" spans="1:11" x14ac:dyDescent="0.25">
      <c r="A496" s="14">
        <v>44391</v>
      </c>
      <c r="B496" s="15" t="s">
        <v>45</v>
      </c>
      <c r="C496" s="16" t="s">
        <v>82</v>
      </c>
      <c r="D496" s="16">
        <v>283</v>
      </c>
      <c r="E496" s="16" t="s">
        <v>391</v>
      </c>
      <c r="F496" s="16">
        <v>1000054188</v>
      </c>
      <c r="G496" s="17" t="s">
        <v>392</v>
      </c>
      <c r="H496" s="18">
        <v>70140</v>
      </c>
      <c r="I496" s="18">
        <v>3915</v>
      </c>
      <c r="J496" s="51">
        <f t="shared" si="23"/>
        <v>74055</v>
      </c>
      <c r="K496" s="58"/>
    </row>
    <row r="497" spans="1:11" x14ac:dyDescent="0.25">
      <c r="A497" s="14">
        <v>44391</v>
      </c>
      <c r="B497" s="15" t="s">
        <v>45</v>
      </c>
      <c r="C497" s="16" t="s">
        <v>82</v>
      </c>
      <c r="D497" s="16">
        <v>284</v>
      </c>
      <c r="E497" s="16" t="s">
        <v>393</v>
      </c>
      <c r="F497" s="16">
        <v>1000054235</v>
      </c>
      <c r="G497" s="17" t="s">
        <v>394</v>
      </c>
      <c r="H497" s="18">
        <v>71450</v>
      </c>
      <c r="I497" s="18"/>
      <c r="J497" s="51">
        <f t="shared" si="23"/>
        <v>71450</v>
      </c>
      <c r="K497" s="58"/>
    </row>
    <row r="498" spans="1:11" x14ac:dyDescent="0.25">
      <c r="A498" s="14">
        <v>44391</v>
      </c>
      <c r="B498" s="15" t="s">
        <v>45</v>
      </c>
      <c r="C498" s="16" t="s">
        <v>82</v>
      </c>
      <c r="D498" s="16">
        <v>285</v>
      </c>
      <c r="E498" s="16" t="s">
        <v>395</v>
      </c>
      <c r="F498" s="16">
        <v>1000054254</v>
      </c>
      <c r="G498" s="17" t="s">
        <v>396</v>
      </c>
      <c r="H498" s="18">
        <v>37150</v>
      </c>
      <c r="I498" s="18">
        <v>522</v>
      </c>
      <c r="J498" s="51">
        <f t="shared" si="23"/>
        <v>37672</v>
      </c>
      <c r="K498" s="58"/>
    </row>
    <row r="499" spans="1:11" x14ac:dyDescent="0.25">
      <c r="A499" s="14">
        <v>44400</v>
      </c>
      <c r="B499" s="15" t="s">
        <v>45</v>
      </c>
      <c r="C499" s="16" t="s">
        <v>82</v>
      </c>
      <c r="D499" s="16">
        <v>287</v>
      </c>
      <c r="E499" s="16" t="s">
        <v>340</v>
      </c>
      <c r="F499" s="16">
        <v>1000054300</v>
      </c>
      <c r="G499" s="17" t="s">
        <v>394</v>
      </c>
      <c r="H499" s="18">
        <v>47000</v>
      </c>
      <c r="I499" s="18"/>
      <c r="J499" s="51">
        <f t="shared" si="23"/>
        <v>47000</v>
      </c>
      <c r="K499" s="58"/>
    </row>
    <row r="500" spans="1:11" x14ac:dyDescent="0.25">
      <c r="A500" s="14">
        <v>44427</v>
      </c>
      <c r="B500" s="15" t="s">
        <v>45</v>
      </c>
      <c r="C500" s="16" t="s">
        <v>82</v>
      </c>
      <c r="D500" s="16">
        <v>292</v>
      </c>
      <c r="E500" s="16" t="s">
        <v>397</v>
      </c>
      <c r="F500" s="16">
        <v>1000054408</v>
      </c>
      <c r="G500" s="17" t="s">
        <v>398</v>
      </c>
      <c r="H500" s="18">
        <v>115350</v>
      </c>
      <c r="I500" s="18">
        <v>3240</v>
      </c>
      <c r="J500" s="51">
        <f t="shared" si="23"/>
        <v>118590</v>
      </c>
      <c r="K500" s="58"/>
    </row>
    <row r="501" spans="1:11" x14ac:dyDescent="0.25">
      <c r="A501" s="14">
        <v>44447</v>
      </c>
      <c r="B501" s="15" t="s">
        <v>45</v>
      </c>
      <c r="C501" s="16" t="s">
        <v>82</v>
      </c>
      <c r="D501" s="16">
        <v>300</v>
      </c>
      <c r="E501" s="16" t="s">
        <v>399</v>
      </c>
      <c r="F501" s="16">
        <v>1000054794</v>
      </c>
      <c r="G501" s="17" t="s">
        <v>398</v>
      </c>
      <c r="H501" s="18">
        <v>113050</v>
      </c>
      <c r="I501" s="18"/>
      <c r="J501" s="51">
        <f t="shared" si="23"/>
        <v>113050</v>
      </c>
      <c r="K501" s="58"/>
    </row>
    <row r="502" spans="1:11" x14ac:dyDescent="0.25">
      <c r="A502" s="14">
        <v>44480</v>
      </c>
      <c r="B502" s="15" t="s">
        <v>45</v>
      </c>
      <c r="C502" s="16" t="s">
        <v>82</v>
      </c>
      <c r="D502" s="16">
        <v>302</v>
      </c>
      <c r="E502" s="16" t="s">
        <v>400</v>
      </c>
      <c r="F502" s="16">
        <v>1000055005</v>
      </c>
      <c r="G502" s="17" t="s">
        <v>401</v>
      </c>
      <c r="H502" s="18">
        <v>70525</v>
      </c>
      <c r="I502" s="18"/>
      <c r="J502" s="51">
        <f t="shared" si="23"/>
        <v>70525</v>
      </c>
      <c r="K502" s="58"/>
    </row>
    <row r="503" spans="1:11" x14ac:dyDescent="0.25">
      <c r="A503" s="14">
        <v>44487</v>
      </c>
      <c r="B503" s="15" t="s">
        <v>45</v>
      </c>
      <c r="C503" s="16" t="s">
        <v>82</v>
      </c>
      <c r="D503" s="16">
        <v>305</v>
      </c>
      <c r="E503" s="16" t="s">
        <v>402</v>
      </c>
      <c r="F503" s="16">
        <v>1000055069</v>
      </c>
      <c r="G503" s="17" t="s">
        <v>403</v>
      </c>
      <c r="H503" s="18">
        <v>900</v>
      </c>
      <c r="I503" s="18"/>
      <c r="J503" s="51">
        <f t="shared" si="23"/>
        <v>900</v>
      </c>
      <c r="K503" s="58"/>
    </row>
    <row r="504" spans="1:11" x14ac:dyDescent="0.25">
      <c r="A504" s="14">
        <v>44518</v>
      </c>
      <c r="B504" s="15" t="s">
        <v>45</v>
      </c>
      <c r="C504" s="16" t="s">
        <v>82</v>
      </c>
      <c r="D504" s="16">
        <v>310</v>
      </c>
      <c r="E504" s="16" t="s">
        <v>405</v>
      </c>
      <c r="F504" s="16">
        <v>1000055260</v>
      </c>
      <c r="G504" s="17" t="s">
        <v>403</v>
      </c>
      <c r="H504" s="18">
        <v>40000</v>
      </c>
      <c r="I504" s="18"/>
      <c r="J504" s="51">
        <f t="shared" si="23"/>
        <v>40000</v>
      </c>
      <c r="K504" s="58"/>
    </row>
    <row r="505" spans="1:11" x14ac:dyDescent="0.25">
      <c r="A505" s="14">
        <v>44518</v>
      </c>
      <c r="B505" s="15" t="s">
        <v>45</v>
      </c>
      <c r="C505" s="16" t="s">
        <v>82</v>
      </c>
      <c r="D505" s="16">
        <v>311</v>
      </c>
      <c r="E505" s="16" t="s">
        <v>404</v>
      </c>
      <c r="F505" s="16">
        <v>1000055322</v>
      </c>
      <c r="G505" s="17" t="s">
        <v>403</v>
      </c>
      <c r="H505" s="18">
        <v>33180</v>
      </c>
      <c r="I505" s="18">
        <v>626.4</v>
      </c>
      <c r="J505" s="51">
        <f t="shared" si="23"/>
        <v>33806.400000000001</v>
      </c>
      <c r="K505" s="58"/>
    </row>
    <row r="506" spans="1:11" x14ac:dyDescent="0.25">
      <c r="A506" s="14">
        <v>44544</v>
      </c>
      <c r="B506" s="15" t="s">
        <v>45</v>
      </c>
      <c r="C506" s="16" t="s">
        <v>82</v>
      </c>
      <c r="D506" s="16">
        <v>316</v>
      </c>
      <c r="E506" s="16" t="s">
        <v>406</v>
      </c>
      <c r="F506" s="16">
        <v>1000055515</v>
      </c>
      <c r="G506" s="17" t="s">
        <v>8</v>
      </c>
      <c r="H506" s="18">
        <v>40700</v>
      </c>
      <c r="I506" s="18">
        <v>720</v>
      </c>
      <c r="J506" s="51">
        <f t="shared" si="23"/>
        <v>41420</v>
      </c>
      <c r="K506" s="58"/>
    </row>
    <row r="507" spans="1:11" x14ac:dyDescent="0.25">
      <c r="A507" s="14">
        <v>44700</v>
      </c>
      <c r="B507" s="15" t="s">
        <v>45</v>
      </c>
      <c r="C507" s="16" t="s">
        <v>82</v>
      </c>
      <c r="D507" s="16">
        <v>341</v>
      </c>
      <c r="E507" s="16" t="s">
        <v>320</v>
      </c>
      <c r="F507" s="16">
        <v>1000056713</v>
      </c>
      <c r="G507" s="17" t="s">
        <v>8</v>
      </c>
      <c r="H507" s="18">
        <v>31200</v>
      </c>
      <c r="I507" s="18"/>
      <c r="J507" s="51">
        <f t="shared" si="23"/>
        <v>31200</v>
      </c>
      <c r="K507" s="58"/>
    </row>
    <row r="508" spans="1:11" x14ac:dyDescent="0.25">
      <c r="A508" s="14">
        <v>44753</v>
      </c>
      <c r="B508" s="15" t="s">
        <v>45</v>
      </c>
      <c r="C508" s="16" t="s">
        <v>82</v>
      </c>
      <c r="D508" s="16">
        <v>353</v>
      </c>
      <c r="E508" s="16" t="s">
        <v>407</v>
      </c>
      <c r="F508" s="16">
        <v>1000057053</v>
      </c>
      <c r="G508" s="17" t="s">
        <v>49</v>
      </c>
      <c r="H508" s="18">
        <v>44975</v>
      </c>
      <c r="I508" s="18"/>
      <c r="J508" s="51">
        <f t="shared" si="23"/>
        <v>44975</v>
      </c>
      <c r="K508" s="58"/>
    </row>
    <row r="509" spans="1:11" x14ac:dyDescent="0.25">
      <c r="A509" s="14">
        <v>44770</v>
      </c>
      <c r="B509" s="15" t="s">
        <v>45</v>
      </c>
      <c r="C509" s="16" t="s">
        <v>82</v>
      </c>
      <c r="D509" s="16">
        <v>355</v>
      </c>
      <c r="E509" s="16" t="s">
        <v>408</v>
      </c>
      <c r="F509" s="16">
        <v>1000057177</v>
      </c>
      <c r="G509" s="17" t="s">
        <v>49</v>
      </c>
      <c r="H509" s="18">
        <v>58600</v>
      </c>
      <c r="I509" s="18"/>
      <c r="J509" s="51">
        <f t="shared" si="23"/>
        <v>58600</v>
      </c>
      <c r="K509" s="58"/>
    </row>
    <row r="510" spans="1:11" x14ac:dyDescent="0.25">
      <c r="A510" s="14">
        <v>44776</v>
      </c>
      <c r="B510" s="15" t="s">
        <v>45</v>
      </c>
      <c r="C510" s="16" t="s">
        <v>82</v>
      </c>
      <c r="D510" s="16">
        <v>356</v>
      </c>
      <c r="E510" s="16" t="s">
        <v>409</v>
      </c>
      <c r="F510" s="16">
        <v>1000057208</v>
      </c>
      <c r="G510" s="17" t="s">
        <v>49</v>
      </c>
      <c r="H510" s="18">
        <v>49600</v>
      </c>
      <c r="I510" s="18">
        <v>0</v>
      </c>
      <c r="J510" s="51">
        <f t="shared" si="23"/>
        <v>49600</v>
      </c>
      <c r="K510" s="58"/>
    </row>
    <row r="511" spans="1:11" x14ac:dyDescent="0.25">
      <c r="A511" s="14">
        <v>44802</v>
      </c>
      <c r="B511" s="15" t="s">
        <v>45</v>
      </c>
      <c r="C511" s="16" t="s">
        <v>82</v>
      </c>
      <c r="D511" s="16">
        <v>360</v>
      </c>
      <c r="E511" s="16" t="s">
        <v>410</v>
      </c>
      <c r="F511" s="16">
        <v>1000057380</v>
      </c>
      <c r="G511" s="17" t="s">
        <v>411</v>
      </c>
      <c r="H511" s="18">
        <v>47125</v>
      </c>
      <c r="I511" s="18">
        <v>0</v>
      </c>
      <c r="J511" s="51">
        <f t="shared" si="23"/>
        <v>47125</v>
      </c>
      <c r="K511" s="58"/>
    </row>
    <row r="512" spans="1:11" x14ac:dyDescent="0.25">
      <c r="A512" s="14">
        <v>44792</v>
      </c>
      <c r="B512" s="15" t="s">
        <v>45</v>
      </c>
      <c r="C512" s="16" t="s">
        <v>82</v>
      </c>
      <c r="D512" s="16">
        <v>363</v>
      </c>
      <c r="E512" s="16" t="s">
        <v>412</v>
      </c>
      <c r="F512" s="16">
        <v>1000057303</v>
      </c>
      <c r="G512" s="17" t="s">
        <v>413</v>
      </c>
      <c r="H512" s="18">
        <v>11180</v>
      </c>
      <c r="I512" s="18">
        <v>0</v>
      </c>
      <c r="J512" s="51">
        <f t="shared" si="23"/>
        <v>11180</v>
      </c>
      <c r="K512" s="58"/>
    </row>
    <row r="513" spans="1:11" x14ac:dyDescent="0.25">
      <c r="A513" s="14">
        <v>44825</v>
      </c>
      <c r="B513" s="15" t="s">
        <v>45</v>
      </c>
      <c r="C513" s="16" t="s">
        <v>82</v>
      </c>
      <c r="D513" s="16">
        <v>365</v>
      </c>
      <c r="E513" s="16" t="s">
        <v>416</v>
      </c>
      <c r="F513" s="16">
        <v>1000057548</v>
      </c>
      <c r="G513" s="17" t="s">
        <v>8</v>
      </c>
      <c r="H513" s="18">
        <v>48900</v>
      </c>
      <c r="I513" s="18">
        <v>0</v>
      </c>
      <c r="J513" s="51">
        <f t="shared" si="23"/>
        <v>48900</v>
      </c>
      <c r="K513" s="58"/>
    </row>
    <row r="514" spans="1:11" x14ac:dyDescent="0.25">
      <c r="A514" s="14">
        <v>44832</v>
      </c>
      <c r="B514" s="15" t="s">
        <v>45</v>
      </c>
      <c r="C514" s="16" t="s">
        <v>82</v>
      </c>
      <c r="D514" s="16">
        <v>367</v>
      </c>
      <c r="E514" s="16" t="s">
        <v>414</v>
      </c>
      <c r="F514" s="16">
        <v>1000057644</v>
      </c>
      <c r="G514" s="17" t="s">
        <v>415</v>
      </c>
      <c r="H514" s="18">
        <v>13500</v>
      </c>
      <c r="I514" s="18">
        <v>0</v>
      </c>
      <c r="J514" s="51">
        <f t="shared" si="23"/>
        <v>13500</v>
      </c>
      <c r="K514" s="58"/>
    </row>
    <row r="515" spans="1:11" x14ac:dyDescent="0.25">
      <c r="A515" s="14">
        <v>44861</v>
      </c>
      <c r="B515" s="15" t="s">
        <v>45</v>
      </c>
      <c r="C515" s="16" t="s">
        <v>82</v>
      </c>
      <c r="D515" s="16">
        <v>373</v>
      </c>
      <c r="E515" s="16" t="s">
        <v>352</v>
      </c>
      <c r="F515" s="16">
        <v>1000057791</v>
      </c>
      <c r="G515" s="17" t="s">
        <v>1010</v>
      </c>
      <c r="H515" s="18">
        <v>29650</v>
      </c>
      <c r="I515" s="18">
        <v>0</v>
      </c>
      <c r="J515" s="51">
        <f t="shared" si="23"/>
        <v>29650</v>
      </c>
      <c r="K515" s="58"/>
    </row>
    <row r="516" spans="1:11" x14ac:dyDescent="0.25">
      <c r="A516" s="14">
        <v>44879</v>
      </c>
      <c r="B516" s="15" t="s">
        <v>45</v>
      </c>
      <c r="C516" s="16" t="s">
        <v>82</v>
      </c>
      <c r="D516" s="16">
        <v>376</v>
      </c>
      <c r="E516" s="16" t="s">
        <v>354</v>
      </c>
      <c r="F516" s="16">
        <v>1000057896</v>
      </c>
      <c r="G516" s="17" t="s">
        <v>315</v>
      </c>
      <c r="H516" s="18">
        <v>34750</v>
      </c>
      <c r="I516" s="18">
        <v>0</v>
      </c>
      <c r="J516" s="51">
        <f t="shared" si="23"/>
        <v>34750</v>
      </c>
      <c r="K516" s="58"/>
    </row>
    <row r="517" spans="1:11" x14ac:dyDescent="0.25">
      <c r="A517" s="14">
        <v>44876</v>
      </c>
      <c r="B517" s="15" t="s">
        <v>45</v>
      </c>
      <c r="C517" s="16" t="s">
        <v>82</v>
      </c>
      <c r="D517" s="16">
        <v>381</v>
      </c>
      <c r="E517" s="16" t="s">
        <v>418</v>
      </c>
      <c r="F517" s="16">
        <v>1000057922</v>
      </c>
      <c r="G517" s="17" t="s">
        <v>8</v>
      </c>
      <c r="H517" s="18">
        <v>69350</v>
      </c>
      <c r="I517" s="18">
        <v>0</v>
      </c>
      <c r="J517" s="51">
        <f t="shared" si="23"/>
        <v>69350</v>
      </c>
      <c r="K517" s="58"/>
    </row>
    <row r="518" spans="1:11" x14ac:dyDescent="0.25">
      <c r="A518" s="14">
        <v>44900</v>
      </c>
      <c r="B518" s="15" t="s">
        <v>45</v>
      </c>
      <c r="C518" s="16" t="s">
        <v>82</v>
      </c>
      <c r="D518" s="16">
        <v>377</v>
      </c>
      <c r="E518" s="16" t="s">
        <v>1169</v>
      </c>
      <c r="F518" s="16">
        <v>1000058027</v>
      </c>
      <c r="G518" s="17" t="s">
        <v>8</v>
      </c>
      <c r="H518" s="18">
        <v>38225</v>
      </c>
      <c r="I518" s="18">
        <v>0</v>
      </c>
      <c r="J518" s="51">
        <f t="shared" si="23"/>
        <v>38225</v>
      </c>
      <c r="K518" s="58"/>
    </row>
    <row r="519" spans="1:11" x14ac:dyDescent="0.25">
      <c r="A519" s="14">
        <v>44911</v>
      </c>
      <c r="B519" s="15" t="s">
        <v>45</v>
      </c>
      <c r="C519" s="16" t="s">
        <v>82</v>
      </c>
      <c r="D519" s="16">
        <v>386</v>
      </c>
      <c r="E519" s="16" t="s">
        <v>780</v>
      </c>
      <c r="F519" s="16">
        <v>1000058095</v>
      </c>
      <c r="G519" s="17" t="s">
        <v>879</v>
      </c>
      <c r="H519" s="18">
        <v>79050</v>
      </c>
      <c r="I519" s="18">
        <v>450</v>
      </c>
      <c r="J519" s="51">
        <f t="shared" si="23"/>
        <v>79500</v>
      </c>
      <c r="K519" s="58"/>
    </row>
    <row r="520" spans="1:11" x14ac:dyDescent="0.25">
      <c r="A520" s="14">
        <v>44953</v>
      </c>
      <c r="B520" s="15" t="s">
        <v>45</v>
      </c>
      <c r="C520" s="16" t="s">
        <v>82</v>
      </c>
      <c r="D520" s="16">
        <v>389</v>
      </c>
      <c r="E520" s="16" t="s">
        <v>776</v>
      </c>
      <c r="F520" s="16">
        <v>1000058203</v>
      </c>
      <c r="G520" s="17" t="s">
        <v>8</v>
      </c>
      <c r="H520" s="18">
        <v>41900</v>
      </c>
      <c r="I520" s="18">
        <v>0</v>
      </c>
      <c r="J520" s="51">
        <f t="shared" si="23"/>
        <v>41900</v>
      </c>
      <c r="K520" s="58"/>
    </row>
    <row r="521" spans="1:11" x14ac:dyDescent="0.25">
      <c r="A521" s="43">
        <v>44960</v>
      </c>
      <c r="B521" s="15" t="s">
        <v>45</v>
      </c>
      <c r="C521" s="16" t="s">
        <v>82</v>
      </c>
      <c r="D521" s="16">
        <v>391</v>
      </c>
      <c r="E521" s="16" t="s">
        <v>1478</v>
      </c>
      <c r="F521" s="16">
        <v>1000058220</v>
      </c>
      <c r="G521" s="17" t="s">
        <v>8</v>
      </c>
      <c r="H521" s="44">
        <v>38300</v>
      </c>
      <c r="I521" s="44">
        <v>0</v>
      </c>
      <c r="J521" s="51">
        <f t="shared" si="23"/>
        <v>38300</v>
      </c>
      <c r="K521" s="58"/>
    </row>
    <row r="522" spans="1:11" x14ac:dyDescent="0.25">
      <c r="A522" s="76">
        <v>44988</v>
      </c>
      <c r="B522" s="31" t="s">
        <v>1688</v>
      </c>
      <c r="C522" s="32">
        <v>112857107</v>
      </c>
      <c r="D522" s="32">
        <v>401</v>
      </c>
      <c r="E522" s="32" t="s">
        <v>450</v>
      </c>
      <c r="F522" s="32">
        <v>1000058303</v>
      </c>
      <c r="G522" s="34" t="s">
        <v>1614</v>
      </c>
      <c r="H522" s="38">
        <v>38175</v>
      </c>
      <c r="I522" s="38">
        <v>0</v>
      </c>
      <c r="J522" s="78">
        <f>SUM(H522+I522)</f>
        <v>38175</v>
      </c>
      <c r="K522" s="58"/>
    </row>
    <row r="523" spans="1:11" x14ac:dyDescent="0.25">
      <c r="A523" s="76">
        <v>44991</v>
      </c>
      <c r="B523" s="31" t="s">
        <v>1688</v>
      </c>
      <c r="C523" s="32">
        <v>112857107</v>
      </c>
      <c r="D523" s="32">
        <v>400</v>
      </c>
      <c r="E523" s="32" t="s">
        <v>1689</v>
      </c>
      <c r="F523" s="32">
        <v>1000058310</v>
      </c>
      <c r="G523" s="34" t="s">
        <v>1614</v>
      </c>
      <c r="H523" s="38">
        <v>33310</v>
      </c>
      <c r="I523" s="38">
        <v>288</v>
      </c>
      <c r="J523" s="78">
        <f>SUM(H523+I523)</f>
        <v>33598</v>
      </c>
      <c r="K523" s="58"/>
    </row>
    <row r="524" spans="1:11" x14ac:dyDescent="0.25">
      <c r="A524" s="76">
        <v>44988</v>
      </c>
      <c r="B524" s="31" t="s">
        <v>1688</v>
      </c>
      <c r="C524" s="32">
        <v>112857107</v>
      </c>
      <c r="D524" s="32">
        <v>404</v>
      </c>
      <c r="E524" s="32" t="s">
        <v>342</v>
      </c>
      <c r="F524" s="32">
        <v>1000058220</v>
      </c>
      <c r="G524" s="34" t="s">
        <v>1614</v>
      </c>
      <c r="H524" s="38">
        <v>35880</v>
      </c>
      <c r="I524" s="38">
        <v>0</v>
      </c>
      <c r="J524" s="78">
        <f>SUM(H524+I524)</f>
        <v>35880</v>
      </c>
      <c r="K524" s="58"/>
    </row>
    <row r="525" spans="1:11" x14ac:dyDescent="0.25">
      <c r="A525" s="70"/>
      <c r="B525" s="71" t="s">
        <v>28</v>
      </c>
      <c r="C525" s="72" t="s">
        <v>83</v>
      </c>
      <c r="D525" s="138" t="s">
        <v>8</v>
      </c>
      <c r="E525" s="139"/>
      <c r="F525" s="139"/>
      <c r="G525" s="140"/>
      <c r="H525" s="73"/>
      <c r="I525" s="73"/>
      <c r="J525" s="74"/>
      <c r="K525" s="75">
        <f>SUM(J526:J565)</f>
        <v>4368327.5999999996</v>
      </c>
    </row>
    <row r="526" spans="1:11" x14ac:dyDescent="0.25">
      <c r="A526" s="14">
        <v>44687</v>
      </c>
      <c r="B526" s="15" t="s">
        <v>28</v>
      </c>
      <c r="C526" s="16" t="s">
        <v>83</v>
      </c>
      <c r="D526" s="16">
        <v>127</v>
      </c>
      <c r="E526" s="16" t="s">
        <v>311</v>
      </c>
      <c r="F526" s="16">
        <v>1000056600</v>
      </c>
      <c r="G526" s="17" t="s">
        <v>18</v>
      </c>
      <c r="H526" s="18">
        <v>28000</v>
      </c>
      <c r="I526" s="18"/>
      <c r="J526" s="51">
        <f t="shared" ref="J526:J564" si="24">H526+I526-K526</f>
        <v>28000</v>
      </c>
      <c r="K526" s="58"/>
    </row>
    <row r="527" spans="1:11" x14ac:dyDescent="0.25">
      <c r="A527" s="14">
        <v>44691</v>
      </c>
      <c r="B527" s="15" t="s">
        <v>28</v>
      </c>
      <c r="C527" s="16" t="s">
        <v>83</v>
      </c>
      <c r="D527" s="16">
        <v>131</v>
      </c>
      <c r="E527" s="16" t="s">
        <v>418</v>
      </c>
      <c r="F527" s="16">
        <v>1000056629</v>
      </c>
      <c r="G527" s="17" t="s">
        <v>18</v>
      </c>
      <c r="H527" s="18">
        <v>106000</v>
      </c>
      <c r="I527" s="18"/>
      <c r="J527" s="51">
        <f t="shared" si="24"/>
        <v>106000</v>
      </c>
      <c r="K527" s="58"/>
    </row>
    <row r="528" spans="1:11" x14ac:dyDescent="0.25">
      <c r="A528" s="14">
        <v>44691</v>
      </c>
      <c r="B528" s="15" t="s">
        <v>28</v>
      </c>
      <c r="C528" s="16" t="s">
        <v>83</v>
      </c>
      <c r="D528" s="16">
        <v>132</v>
      </c>
      <c r="E528" s="16" t="s">
        <v>419</v>
      </c>
      <c r="F528" s="16">
        <v>1000056632</v>
      </c>
      <c r="G528" s="17" t="s">
        <v>276</v>
      </c>
      <c r="H528" s="18">
        <v>151200</v>
      </c>
      <c r="I528" s="18"/>
      <c r="J528" s="51">
        <f t="shared" si="24"/>
        <v>151200</v>
      </c>
      <c r="K528" s="58"/>
    </row>
    <row r="529" spans="1:11" x14ac:dyDescent="0.25">
      <c r="A529" s="14">
        <v>44693</v>
      </c>
      <c r="B529" s="15" t="s">
        <v>28</v>
      </c>
      <c r="C529" s="16" t="s">
        <v>83</v>
      </c>
      <c r="D529" s="16">
        <v>133</v>
      </c>
      <c r="E529" s="16" t="s">
        <v>420</v>
      </c>
      <c r="F529" s="16">
        <v>1000056650</v>
      </c>
      <c r="G529" s="17" t="s">
        <v>288</v>
      </c>
      <c r="H529" s="18">
        <v>129600</v>
      </c>
      <c r="I529" s="18"/>
      <c r="J529" s="51">
        <f t="shared" si="24"/>
        <v>129600</v>
      </c>
      <c r="K529" s="58"/>
    </row>
    <row r="530" spans="1:11" x14ac:dyDescent="0.25">
      <c r="A530" s="14">
        <v>44722</v>
      </c>
      <c r="B530" s="15" t="s">
        <v>28</v>
      </c>
      <c r="C530" s="16" t="s">
        <v>83</v>
      </c>
      <c r="D530" s="16">
        <v>159</v>
      </c>
      <c r="E530" s="16" t="s">
        <v>429</v>
      </c>
      <c r="F530" s="16">
        <v>1000057042</v>
      </c>
      <c r="G530" s="17" t="s">
        <v>42</v>
      </c>
      <c r="H530" s="18">
        <v>144000</v>
      </c>
      <c r="I530" s="18"/>
      <c r="J530" s="51">
        <f t="shared" si="24"/>
        <v>144000</v>
      </c>
      <c r="K530" s="58"/>
    </row>
    <row r="531" spans="1:11" x14ac:dyDescent="0.25">
      <c r="A531" s="14">
        <v>44727</v>
      </c>
      <c r="B531" s="15" t="s">
        <v>28</v>
      </c>
      <c r="C531" s="16" t="s">
        <v>83</v>
      </c>
      <c r="D531" s="16">
        <v>162</v>
      </c>
      <c r="E531" s="16" t="s">
        <v>424</v>
      </c>
      <c r="F531" s="16">
        <v>1000056903</v>
      </c>
      <c r="G531" s="17" t="s">
        <v>42</v>
      </c>
      <c r="H531" s="18">
        <v>115600</v>
      </c>
      <c r="I531" s="18">
        <v>5256</v>
      </c>
      <c r="J531" s="51">
        <f t="shared" si="24"/>
        <v>120856</v>
      </c>
      <c r="K531" s="58"/>
    </row>
    <row r="532" spans="1:11" x14ac:dyDescent="0.25">
      <c r="A532" s="14">
        <v>44727</v>
      </c>
      <c r="B532" s="15" t="s">
        <v>28</v>
      </c>
      <c r="C532" s="16" t="s">
        <v>83</v>
      </c>
      <c r="D532" s="16">
        <v>163</v>
      </c>
      <c r="E532" s="16" t="s">
        <v>425</v>
      </c>
      <c r="F532" s="16">
        <v>1000056907</v>
      </c>
      <c r="G532" s="17" t="s">
        <v>37</v>
      </c>
      <c r="H532" s="18">
        <v>112000</v>
      </c>
      <c r="I532" s="18"/>
      <c r="J532" s="51">
        <f t="shared" si="24"/>
        <v>112000</v>
      </c>
      <c r="K532" s="58"/>
    </row>
    <row r="533" spans="1:11" x14ac:dyDescent="0.25">
      <c r="A533" s="14">
        <v>44736</v>
      </c>
      <c r="B533" s="15" t="s">
        <v>28</v>
      </c>
      <c r="C533" s="16" t="s">
        <v>83</v>
      </c>
      <c r="D533" s="16">
        <v>169</v>
      </c>
      <c r="E533" s="16" t="s">
        <v>427</v>
      </c>
      <c r="F533" s="16">
        <v>1000056954</v>
      </c>
      <c r="G533" s="17" t="s">
        <v>37</v>
      </c>
      <c r="H533" s="18">
        <v>163000</v>
      </c>
      <c r="I533" s="18"/>
      <c r="J533" s="51">
        <f t="shared" si="24"/>
        <v>163000</v>
      </c>
      <c r="K533" s="58"/>
    </row>
    <row r="534" spans="1:11" x14ac:dyDescent="0.25">
      <c r="A534" s="14">
        <v>44739</v>
      </c>
      <c r="B534" s="15" t="s">
        <v>28</v>
      </c>
      <c r="C534" s="16" t="s">
        <v>83</v>
      </c>
      <c r="D534" s="16">
        <v>171</v>
      </c>
      <c r="E534" s="16" t="s">
        <v>426</v>
      </c>
      <c r="F534" s="16">
        <v>1000056949</v>
      </c>
      <c r="G534" s="17" t="s">
        <v>37</v>
      </c>
      <c r="H534" s="18">
        <v>159500</v>
      </c>
      <c r="I534" s="18"/>
      <c r="J534" s="51">
        <f t="shared" si="24"/>
        <v>159500</v>
      </c>
      <c r="K534" s="58"/>
    </row>
    <row r="535" spans="1:11" x14ac:dyDescent="0.25">
      <c r="A535" s="14">
        <v>44743</v>
      </c>
      <c r="B535" s="15" t="s">
        <v>28</v>
      </c>
      <c r="C535" s="16" t="s">
        <v>83</v>
      </c>
      <c r="D535" s="16">
        <v>176</v>
      </c>
      <c r="E535" s="16" t="s">
        <v>431</v>
      </c>
      <c r="F535" s="16">
        <v>1000057000</v>
      </c>
      <c r="G535" s="17" t="s">
        <v>37</v>
      </c>
      <c r="H535" s="18">
        <v>162750</v>
      </c>
      <c r="I535" s="18"/>
      <c r="J535" s="51">
        <f t="shared" si="24"/>
        <v>162750</v>
      </c>
      <c r="K535" s="58"/>
    </row>
    <row r="536" spans="1:11" x14ac:dyDescent="0.25">
      <c r="A536" s="14">
        <v>44743</v>
      </c>
      <c r="B536" s="15" t="s">
        <v>28</v>
      </c>
      <c r="C536" s="16" t="s">
        <v>83</v>
      </c>
      <c r="D536" s="16">
        <v>177</v>
      </c>
      <c r="E536" s="16" t="s">
        <v>432</v>
      </c>
      <c r="F536" s="16">
        <v>1000057002</v>
      </c>
      <c r="G536" s="17" t="s">
        <v>37</v>
      </c>
      <c r="H536" s="18">
        <v>162500</v>
      </c>
      <c r="I536" s="18"/>
      <c r="J536" s="51">
        <f t="shared" si="24"/>
        <v>162500</v>
      </c>
      <c r="K536" s="58"/>
    </row>
    <row r="537" spans="1:11" x14ac:dyDescent="0.25">
      <c r="A537" s="14">
        <v>44731</v>
      </c>
      <c r="B537" s="15" t="s">
        <v>28</v>
      </c>
      <c r="C537" s="16" t="s">
        <v>83</v>
      </c>
      <c r="D537" s="16">
        <v>186</v>
      </c>
      <c r="E537" s="16" t="s">
        <v>430</v>
      </c>
      <c r="F537" s="16">
        <v>1000057090</v>
      </c>
      <c r="G537" s="17" t="s">
        <v>18</v>
      </c>
      <c r="H537" s="18">
        <v>94400</v>
      </c>
      <c r="I537" s="18"/>
      <c r="J537" s="51">
        <f t="shared" si="24"/>
        <v>94400</v>
      </c>
      <c r="K537" s="58"/>
    </row>
    <row r="538" spans="1:11" x14ac:dyDescent="0.25">
      <c r="A538" s="14">
        <v>44820</v>
      </c>
      <c r="B538" s="15" t="s">
        <v>28</v>
      </c>
      <c r="C538" s="16" t="s">
        <v>83</v>
      </c>
      <c r="D538" s="16">
        <v>212</v>
      </c>
      <c r="E538" s="16" t="s">
        <v>434</v>
      </c>
      <c r="F538" s="16">
        <v>1000057539</v>
      </c>
      <c r="G538" s="17" t="s">
        <v>18</v>
      </c>
      <c r="H538" s="18">
        <v>27000</v>
      </c>
      <c r="I538" s="18">
        <v>0</v>
      </c>
      <c r="J538" s="51">
        <f t="shared" si="24"/>
        <v>27000</v>
      </c>
      <c r="K538" s="58"/>
    </row>
    <row r="539" spans="1:11" x14ac:dyDescent="0.25">
      <c r="A539" s="14">
        <v>44731</v>
      </c>
      <c r="B539" s="15" t="s">
        <v>28</v>
      </c>
      <c r="C539" s="16" t="s">
        <v>83</v>
      </c>
      <c r="D539" s="16">
        <v>224</v>
      </c>
      <c r="E539" s="16" t="s">
        <v>437</v>
      </c>
      <c r="F539" s="16">
        <v>1000057690</v>
      </c>
      <c r="G539" s="17" t="s">
        <v>438</v>
      </c>
      <c r="H539" s="18">
        <v>87000</v>
      </c>
      <c r="I539" s="18">
        <v>0</v>
      </c>
      <c r="J539" s="51">
        <f t="shared" si="24"/>
        <v>87000</v>
      </c>
      <c r="K539" s="58"/>
    </row>
    <row r="540" spans="1:11" x14ac:dyDescent="0.25">
      <c r="A540" s="14">
        <v>44731</v>
      </c>
      <c r="B540" s="15" t="s">
        <v>28</v>
      </c>
      <c r="C540" s="16" t="s">
        <v>83</v>
      </c>
      <c r="D540" s="16">
        <v>228</v>
      </c>
      <c r="E540" s="16" t="s">
        <v>435</v>
      </c>
      <c r="F540" s="16">
        <v>1000057701</v>
      </c>
      <c r="G540" s="17" t="s">
        <v>436</v>
      </c>
      <c r="H540" s="18">
        <v>39000</v>
      </c>
      <c r="I540" s="18">
        <v>0</v>
      </c>
      <c r="J540" s="51">
        <f t="shared" si="24"/>
        <v>39000</v>
      </c>
      <c r="K540" s="58"/>
    </row>
    <row r="541" spans="1:11" x14ac:dyDescent="0.25">
      <c r="A541" s="14">
        <v>44873</v>
      </c>
      <c r="B541" s="15" t="s">
        <v>28</v>
      </c>
      <c r="C541" s="16" t="s">
        <v>83</v>
      </c>
      <c r="D541" s="16">
        <v>238</v>
      </c>
      <c r="E541" s="16" t="s">
        <v>1011</v>
      </c>
      <c r="F541" s="16">
        <v>1000057867</v>
      </c>
      <c r="G541" s="17" t="s">
        <v>489</v>
      </c>
      <c r="H541" s="18">
        <v>156000</v>
      </c>
      <c r="I541" s="18">
        <v>0</v>
      </c>
      <c r="J541" s="51">
        <f t="shared" si="24"/>
        <v>156000</v>
      </c>
      <c r="K541" s="58"/>
    </row>
    <row r="542" spans="1:11" x14ac:dyDescent="0.25">
      <c r="A542" s="14">
        <v>44873</v>
      </c>
      <c r="B542" s="15" t="s">
        <v>28</v>
      </c>
      <c r="C542" s="16" t="s">
        <v>83</v>
      </c>
      <c r="D542" s="16">
        <v>239</v>
      </c>
      <c r="E542" s="16" t="s">
        <v>1178</v>
      </c>
      <c r="F542" s="16">
        <v>1000057868</v>
      </c>
      <c r="G542" s="17" t="s">
        <v>288</v>
      </c>
      <c r="H542" s="18">
        <v>117000</v>
      </c>
      <c r="I542" s="18">
        <v>0</v>
      </c>
      <c r="J542" s="51">
        <f t="shared" si="24"/>
        <v>117000</v>
      </c>
      <c r="K542" s="58"/>
    </row>
    <row r="543" spans="1:11" x14ac:dyDescent="0.25">
      <c r="A543" s="14">
        <v>44873</v>
      </c>
      <c r="B543" s="15" t="s">
        <v>28</v>
      </c>
      <c r="C543" s="16" t="s">
        <v>83</v>
      </c>
      <c r="D543" s="16">
        <v>240</v>
      </c>
      <c r="E543" s="16" t="s">
        <v>840</v>
      </c>
      <c r="F543" s="16">
        <v>1000057857</v>
      </c>
      <c r="G543" s="17" t="s">
        <v>42</v>
      </c>
      <c r="H543" s="18">
        <v>160000</v>
      </c>
      <c r="I543" s="18">
        <v>0</v>
      </c>
      <c r="J543" s="51">
        <f t="shared" si="24"/>
        <v>160000</v>
      </c>
      <c r="K543" s="58"/>
    </row>
    <row r="544" spans="1:11" x14ac:dyDescent="0.25">
      <c r="A544" s="14">
        <v>44874</v>
      </c>
      <c r="B544" s="15" t="s">
        <v>28</v>
      </c>
      <c r="C544" s="16" t="s">
        <v>83</v>
      </c>
      <c r="D544" s="16">
        <v>242</v>
      </c>
      <c r="E544" s="16" t="s">
        <v>1170</v>
      </c>
      <c r="F544" s="16">
        <v>1000057871</v>
      </c>
      <c r="G544" s="17" t="s">
        <v>1171</v>
      </c>
      <c r="H544" s="18">
        <v>89500</v>
      </c>
      <c r="I544" s="18">
        <v>3150</v>
      </c>
      <c r="J544" s="51">
        <f t="shared" si="24"/>
        <v>92650</v>
      </c>
      <c r="K544" s="58"/>
    </row>
    <row r="545" spans="1:11" x14ac:dyDescent="0.25">
      <c r="A545" s="14">
        <v>44875</v>
      </c>
      <c r="B545" s="15" t="s">
        <v>28</v>
      </c>
      <c r="C545" s="16" t="s">
        <v>83</v>
      </c>
      <c r="D545" s="16">
        <v>244</v>
      </c>
      <c r="E545" s="16" t="s">
        <v>841</v>
      </c>
      <c r="F545" s="16">
        <v>1000057856</v>
      </c>
      <c r="G545" s="17" t="s">
        <v>1174</v>
      </c>
      <c r="H545" s="18">
        <v>121500</v>
      </c>
      <c r="I545" s="18">
        <v>0</v>
      </c>
      <c r="J545" s="51">
        <f t="shared" si="24"/>
        <v>121500</v>
      </c>
      <c r="K545" s="58"/>
    </row>
    <row r="546" spans="1:11" x14ac:dyDescent="0.25">
      <c r="A546" s="14">
        <v>44880</v>
      </c>
      <c r="B546" s="15" t="s">
        <v>28</v>
      </c>
      <c r="C546" s="16" t="s">
        <v>83</v>
      </c>
      <c r="D546" s="16">
        <v>248</v>
      </c>
      <c r="E546" s="16" t="s">
        <v>1177</v>
      </c>
      <c r="F546" s="16">
        <v>1000057904</v>
      </c>
      <c r="G546" s="17" t="s">
        <v>8</v>
      </c>
      <c r="H546" s="18">
        <v>72400</v>
      </c>
      <c r="I546" s="18">
        <v>13032</v>
      </c>
      <c r="J546" s="51">
        <f t="shared" si="24"/>
        <v>85432</v>
      </c>
      <c r="K546" s="58"/>
    </row>
    <row r="547" spans="1:11" x14ac:dyDescent="0.25">
      <c r="A547" s="14">
        <v>44880</v>
      </c>
      <c r="B547" s="15" t="s">
        <v>28</v>
      </c>
      <c r="C547" s="16" t="s">
        <v>83</v>
      </c>
      <c r="D547" s="16">
        <v>249</v>
      </c>
      <c r="E547" s="16" t="s">
        <v>1175</v>
      </c>
      <c r="F547" s="16">
        <v>1000057905</v>
      </c>
      <c r="G547" s="17" t="s">
        <v>1176</v>
      </c>
      <c r="H547" s="18">
        <v>117000</v>
      </c>
      <c r="I547" s="18">
        <v>0</v>
      </c>
      <c r="J547" s="51">
        <f t="shared" si="24"/>
        <v>117000</v>
      </c>
      <c r="K547" s="58"/>
    </row>
    <row r="548" spans="1:11" x14ac:dyDescent="0.25">
      <c r="A548" s="14">
        <v>44882</v>
      </c>
      <c r="B548" s="15" t="s">
        <v>28</v>
      </c>
      <c r="C548" s="16" t="s">
        <v>83</v>
      </c>
      <c r="D548" s="16">
        <v>250</v>
      </c>
      <c r="E548" s="16" t="s">
        <v>842</v>
      </c>
      <c r="F548" s="16">
        <v>1000057918</v>
      </c>
      <c r="G548" s="17" t="s">
        <v>554</v>
      </c>
      <c r="H548" s="18">
        <v>126000</v>
      </c>
      <c r="I548" s="18">
        <v>22680</v>
      </c>
      <c r="J548" s="51">
        <f t="shared" si="24"/>
        <v>148680</v>
      </c>
      <c r="K548" s="58"/>
    </row>
    <row r="549" spans="1:11" x14ac:dyDescent="0.25">
      <c r="A549" s="14">
        <v>44882</v>
      </c>
      <c r="B549" s="15" t="s">
        <v>28</v>
      </c>
      <c r="C549" s="16" t="s">
        <v>83</v>
      </c>
      <c r="D549" s="16">
        <v>251</v>
      </c>
      <c r="E549" s="16" t="s">
        <v>1479</v>
      </c>
      <c r="F549" s="16">
        <v>1000057930</v>
      </c>
      <c r="G549" s="17" t="s">
        <v>774</v>
      </c>
      <c r="H549" s="18">
        <v>120000</v>
      </c>
      <c r="I549" s="18">
        <v>21600</v>
      </c>
      <c r="J549" s="51">
        <f t="shared" si="24"/>
        <v>141600</v>
      </c>
      <c r="K549" s="58"/>
    </row>
    <row r="550" spans="1:11" x14ac:dyDescent="0.25">
      <c r="A550" s="14">
        <v>44887</v>
      </c>
      <c r="B550" s="15" t="s">
        <v>28</v>
      </c>
      <c r="C550" s="16" t="s">
        <v>83</v>
      </c>
      <c r="D550" s="16">
        <v>252</v>
      </c>
      <c r="E550" s="16" t="s">
        <v>456</v>
      </c>
      <c r="F550" s="16">
        <v>1000057962</v>
      </c>
      <c r="G550" s="17" t="s">
        <v>8</v>
      </c>
      <c r="H550" s="18">
        <v>66000</v>
      </c>
      <c r="I550" s="18">
        <v>11880</v>
      </c>
      <c r="J550" s="51">
        <f t="shared" si="24"/>
        <v>77880</v>
      </c>
      <c r="K550" s="58"/>
    </row>
    <row r="551" spans="1:11" x14ac:dyDescent="0.25">
      <c r="A551" s="14">
        <v>44888</v>
      </c>
      <c r="B551" s="15" t="s">
        <v>28</v>
      </c>
      <c r="C551" s="16" t="s">
        <v>83</v>
      </c>
      <c r="D551" s="16">
        <v>254</v>
      </c>
      <c r="E551" s="16" t="s">
        <v>1181</v>
      </c>
      <c r="F551" s="16">
        <v>1000057970</v>
      </c>
      <c r="G551" s="17" t="s">
        <v>1182</v>
      </c>
      <c r="H551" s="18">
        <v>126000</v>
      </c>
      <c r="I551" s="18">
        <v>22680</v>
      </c>
      <c r="J551" s="51">
        <f t="shared" si="24"/>
        <v>148680</v>
      </c>
      <c r="K551" s="58"/>
    </row>
    <row r="552" spans="1:11" x14ac:dyDescent="0.25">
      <c r="A552" s="14">
        <v>44888</v>
      </c>
      <c r="B552" s="15" t="s">
        <v>28</v>
      </c>
      <c r="C552" s="16" t="s">
        <v>83</v>
      </c>
      <c r="D552" s="16">
        <v>255</v>
      </c>
      <c r="E552" s="16" t="s">
        <v>1179</v>
      </c>
      <c r="F552" s="16">
        <v>1000057976</v>
      </c>
      <c r="G552" s="17" t="s">
        <v>1180</v>
      </c>
      <c r="H552" s="18">
        <v>120000</v>
      </c>
      <c r="I552" s="18">
        <v>21600</v>
      </c>
      <c r="J552" s="51">
        <f t="shared" si="24"/>
        <v>141600</v>
      </c>
      <c r="K552" s="58"/>
    </row>
    <row r="553" spans="1:11" x14ac:dyDescent="0.25">
      <c r="A553" s="14">
        <v>44888</v>
      </c>
      <c r="B553" s="15" t="s">
        <v>28</v>
      </c>
      <c r="C553" s="16" t="s">
        <v>83</v>
      </c>
      <c r="D553" s="16">
        <v>258</v>
      </c>
      <c r="E553" s="16" t="s">
        <v>1183</v>
      </c>
      <c r="F553" s="16">
        <v>1000057998</v>
      </c>
      <c r="G553" s="17" t="s">
        <v>282</v>
      </c>
      <c r="H553" s="18">
        <v>117000</v>
      </c>
      <c r="I553" s="18">
        <v>0</v>
      </c>
      <c r="J553" s="51">
        <f t="shared" si="24"/>
        <v>117000</v>
      </c>
      <c r="K553" s="58"/>
    </row>
    <row r="554" spans="1:11" x14ac:dyDescent="0.25">
      <c r="A554" s="14">
        <v>44895</v>
      </c>
      <c r="B554" s="15" t="s">
        <v>28</v>
      </c>
      <c r="C554" s="16" t="s">
        <v>83</v>
      </c>
      <c r="D554" s="16">
        <v>260</v>
      </c>
      <c r="E554" s="16" t="s">
        <v>843</v>
      </c>
      <c r="F554" s="16">
        <v>1000058012</v>
      </c>
      <c r="G554" s="17"/>
      <c r="H554" s="18">
        <v>99000</v>
      </c>
      <c r="I554" s="18">
        <v>7740</v>
      </c>
      <c r="J554" s="51">
        <f t="shared" si="24"/>
        <v>106740</v>
      </c>
      <c r="K554" s="58"/>
    </row>
    <row r="555" spans="1:11" x14ac:dyDescent="0.25">
      <c r="A555" s="14">
        <v>44896</v>
      </c>
      <c r="B555" s="15" t="s">
        <v>28</v>
      </c>
      <c r="C555" s="16" t="s">
        <v>83</v>
      </c>
      <c r="D555" s="16">
        <v>263</v>
      </c>
      <c r="E555" s="16" t="s">
        <v>1172</v>
      </c>
      <c r="F555" s="16">
        <v>1000058019</v>
      </c>
      <c r="G555" s="17" t="s">
        <v>1173</v>
      </c>
      <c r="H555" s="18">
        <v>4000</v>
      </c>
      <c r="I555" s="18">
        <v>0</v>
      </c>
      <c r="J555" s="51">
        <f t="shared" si="24"/>
        <v>4000</v>
      </c>
      <c r="K555" s="58"/>
    </row>
    <row r="556" spans="1:11" x14ac:dyDescent="0.25">
      <c r="A556" s="14">
        <v>44888</v>
      </c>
      <c r="B556" s="15" t="s">
        <v>28</v>
      </c>
      <c r="C556" s="16" t="s">
        <v>83</v>
      </c>
      <c r="D556" s="16">
        <v>266</v>
      </c>
      <c r="E556" s="16" t="s">
        <v>739</v>
      </c>
      <c r="F556" s="16">
        <v>1000057977</v>
      </c>
      <c r="G556" s="17" t="s">
        <v>1184</v>
      </c>
      <c r="H556" s="18">
        <v>21960</v>
      </c>
      <c r="I556" s="18">
        <v>0</v>
      </c>
      <c r="J556" s="51">
        <f t="shared" si="24"/>
        <v>21960</v>
      </c>
      <c r="K556" s="58"/>
    </row>
    <row r="557" spans="1:11" x14ac:dyDescent="0.25">
      <c r="A557" s="14">
        <v>44915</v>
      </c>
      <c r="B557" s="15" t="s">
        <v>28</v>
      </c>
      <c r="C557" s="16" t="s">
        <v>83</v>
      </c>
      <c r="D557" s="16">
        <v>276</v>
      </c>
      <c r="E557" s="16" t="s">
        <v>848</v>
      </c>
      <c r="F557" s="16">
        <v>1000058108</v>
      </c>
      <c r="G557" s="17" t="s">
        <v>636</v>
      </c>
      <c r="H557" s="18">
        <v>101360</v>
      </c>
      <c r="I557" s="18">
        <v>18244.8</v>
      </c>
      <c r="J557" s="51">
        <f t="shared" si="24"/>
        <v>119604.8</v>
      </c>
      <c r="K557" s="58"/>
    </row>
    <row r="558" spans="1:11" x14ac:dyDescent="0.25">
      <c r="A558" s="14">
        <v>44917</v>
      </c>
      <c r="B558" s="15" t="s">
        <v>28</v>
      </c>
      <c r="C558" s="16" t="s">
        <v>83</v>
      </c>
      <c r="D558" s="16">
        <v>278</v>
      </c>
      <c r="E558" s="16" t="s">
        <v>1189</v>
      </c>
      <c r="F558" s="16">
        <v>1000058120</v>
      </c>
      <c r="G558" s="17" t="s">
        <v>117</v>
      </c>
      <c r="H558" s="18">
        <v>10620</v>
      </c>
      <c r="I558" s="18">
        <v>0</v>
      </c>
      <c r="J558" s="51">
        <f t="shared" si="24"/>
        <v>10620</v>
      </c>
      <c r="K558" s="58"/>
    </row>
    <row r="559" spans="1:11" x14ac:dyDescent="0.25">
      <c r="A559" s="14">
        <v>44917</v>
      </c>
      <c r="B559" s="15" t="s">
        <v>28</v>
      </c>
      <c r="C559" s="16" t="s">
        <v>83</v>
      </c>
      <c r="D559" s="16">
        <v>279</v>
      </c>
      <c r="E559" s="16" t="s">
        <v>1188</v>
      </c>
      <c r="F559" s="16">
        <v>1000058121</v>
      </c>
      <c r="G559" s="17" t="s">
        <v>636</v>
      </c>
      <c r="H559" s="18">
        <v>138000</v>
      </c>
      <c r="I559" s="18">
        <v>24840</v>
      </c>
      <c r="J559" s="51">
        <f t="shared" si="24"/>
        <v>162840</v>
      </c>
      <c r="K559" s="58"/>
    </row>
    <row r="560" spans="1:11" x14ac:dyDescent="0.25">
      <c r="A560" s="14">
        <v>44918</v>
      </c>
      <c r="B560" s="15" t="s">
        <v>28</v>
      </c>
      <c r="C560" s="16" t="s">
        <v>83</v>
      </c>
      <c r="D560" s="16">
        <v>281</v>
      </c>
      <c r="E560" s="16" t="s">
        <v>1185</v>
      </c>
      <c r="F560" s="16">
        <v>1000058129</v>
      </c>
      <c r="G560" s="17" t="s">
        <v>1186</v>
      </c>
      <c r="H560" s="18">
        <v>138400</v>
      </c>
      <c r="I560" s="18">
        <v>24912</v>
      </c>
      <c r="J560" s="51">
        <f t="shared" si="24"/>
        <v>163312</v>
      </c>
      <c r="K560" s="58"/>
    </row>
    <row r="561" spans="1:11" x14ac:dyDescent="0.25">
      <c r="A561" s="14">
        <v>44918</v>
      </c>
      <c r="B561" s="15" t="s">
        <v>28</v>
      </c>
      <c r="C561" s="16" t="s">
        <v>83</v>
      </c>
      <c r="D561" s="16">
        <v>282</v>
      </c>
      <c r="E561" s="16" t="s">
        <v>1187</v>
      </c>
      <c r="F561" s="16">
        <v>1000058130</v>
      </c>
      <c r="G561" s="17" t="s">
        <v>636</v>
      </c>
      <c r="H561" s="18">
        <v>138400</v>
      </c>
      <c r="I561" s="18">
        <v>24912</v>
      </c>
      <c r="J561" s="51">
        <f t="shared" si="24"/>
        <v>163312</v>
      </c>
      <c r="K561" s="58"/>
    </row>
    <row r="562" spans="1:11" x14ac:dyDescent="0.25">
      <c r="A562" s="14">
        <v>44923</v>
      </c>
      <c r="B562" s="15" t="s">
        <v>28</v>
      </c>
      <c r="C562" s="16" t="s">
        <v>83</v>
      </c>
      <c r="D562" s="16">
        <v>286</v>
      </c>
      <c r="E562" s="16" t="s">
        <v>831</v>
      </c>
      <c r="F562" s="16">
        <v>1000058139</v>
      </c>
      <c r="G562" s="17" t="s">
        <v>117</v>
      </c>
      <c r="H562" s="18">
        <v>44000</v>
      </c>
      <c r="I562" s="18">
        <v>0</v>
      </c>
      <c r="J562" s="51">
        <f t="shared" si="24"/>
        <v>44000</v>
      </c>
      <c r="K562" s="58"/>
    </row>
    <row r="563" spans="1:11" x14ac:dyDescent="0.25">
      <c r="A563" s="14">
        <v>44929</v>
      </c>
      <c r="B563" s="15" t="s">
        <v>28</v>
      </c>
      <c r="C563" s="16" t="s">
        <v>83</v>
      </c>
      <c r="D563" s="16">
        <v>288</v>
      </c>
      <c r="E563" s="16" t="s">
        <v>1386</v>
      </c>
      <c r="F563" s="16">
        <v>1000058140</v>
      </c>
      <c r="G563" s="17" t="s">
        <v>8</v>
      </c>
      <c r="H563" s="18">
        <v>138060</v>
      </c>
      <c r="I563" s="18">
        <v>24850.799999999999</v>
      </c>
      <c r="J563" s="51">
        <f t="shared" si="24"/>
        <v>162910.79999999999</v>
      </c>
      <c r="K563" s="58"/>
    </row>
    <row r="564" spans="1:11" x14ac:dyDescent="0.25">
      <c r="A564" s="14">
        <v>44937</v>
      </c>
      <c r="B564" s="15" t="s">
        <v>28</v>
      </c>
      <c r="C564" s="16" t="s">
        <v>83</v>
      </c>
      <c r="D564" s="16">
        <v>301</v>
      </c>
      <c r="E564" s="16" t="s">
        <v>835</v>
      </c>
      <c r="F564" s="16">
        <v>1000058159</v>
      </c>
      <c r="G564" s="17" t="s">
        <v>8</v>
      </c>
      <c r="H564" s="18">
        <v>40000</v>
      </c>
      <c r="I564" s="18">
        <v>7200</v>
      </c>
      <c r="J564" s="51">
        <f t="shared" si="24"/>
        <v>47200</v>
      </c>
      <c r="K564" s="58"/>
    </row>
    <row r="565" spans="1:11" x14ac:dyDescent="0.25">
      <c r="A565" s="76">
        <v>45001</v>
      </c>
      <c r="B565" s="31" t="s">
        <v>1690</v>
      </c>
      <c r="C565" s="32">
        <v>131480454</v>
      </c>
      <c r="D565" s="32">
        <v>374</v>
      </c>
      <c r="E565" s="32" t="s">
        <v>1691</v>
      </c>
      <c r="F565" s="32">
        <v>1000058375</v>
      </c>
      <c r="G565" s="34" t="s">
        <v>1614</v>
      </c>
      <c r="H565" s="38">
        <v>50000</v>
      </c>
      <c r="I565" s="38">
        <v>0</v>
      </c>
      <c r="J565" s="78">
        <f>SUM(H565+I565)</f>
        <v>50000</v>
      </c>
      <c r="K565" s="58"/>
    </row>
    <row r="566" spans="1:11" x14ac:dyDescent="0.25">
      <c r="A566" s="70"/>
      <c r="B566" s="71" t="s">
        <v>1387</v>
      </c>
      <c r="C566" s="72">
        <v>131080642</v>
      </c>
      <c r="D566" s="138" t="s">
        <v>8</v>
      </c>
      <c r="E566" s="139"/>
      <c r="F566" s="139"/>
      <c r="G566" s="140"/>
      <c r="H566" s="73"/>
      <c r="I566" s="73"/>
      <c r="J566" s="74"/>
      <c r="K566" s="75">
        <f>SUM(J567)</f>
        <v>168120</v>
      </c>
    </row>
    <row r="567" spans="1:11" x14ac:dyDescent="0.25">
      <c r="A567" s="14">
        <v>44911</v>
      </c>
      <c r="B567" s="15" t="s">
        <v>1387</v>
      </c>
      <c r="C567" s="16">
        <v>131080642</v>
      </c>
      <c r="D567" s="16">
        <v>446</v>
      </c>
      <c r="E567" s="16" t="s">
        <v>973</v>
      </c>
      <c r="F567" s="16" t="s">
        <v>187</v>
      </c>
      <c r="G567" s="17" t="s">
        <v>439</v>
      </c>
      <c r="H567" s="18">
        <v>168120</v>
      </c>
      <c r="I567" s="18">
        <v>0</v>
      </c>
      <c r="J567" s="51">
        <f>H567+I567-K567</f>
        <v>168120</v>
      </c>
      <c r="K567" s="58">
        <v>0</v>
      </c>
    </row>
    <row r="568" spans="1:11" x14ac:dyDescent="0.25">
      <c r="A568" s="70"/>
      <c r="B568" s="71" t="s">
        <v>1484</v>
      </c>
      <c r="C568" s="72">
        <v>130021521</v>
      </c>
      <c r="D568" s="138" t="s">
        <v>8</v>
      </c>
      <c r="E568" s="139"/>
      <c r="F568" s="139"/>
      <c r="G568" s="140"/>
      <c r="H568" s="73"/>
      <c r="I568" s="73"/>
      <c r="J568" s="74"/>
      <c r="K568" s="75">
        <f>SUM(J569:J570)</f>
        <v>144832.06</v>
      </c>
    </row>
    <row r="569" spans="1:11" x14ac:dyDescent="0.25">
      <c r="A569" s="76">
        <v>44994</v>
      </c>
      <c r="B569" s="31" t="s">
        <v>1484</v>
      </c>
      <c r="C569" s="32">
        <v>130021521</v>
      </c>
      <c r="D569" s="32">
        <v>4907</v>
      </c>
      <c r="E569" s="32" t="s">
        <v>1692</v>
      </c>
      <c r="F569" s="32">
        <v>1000058317</v>
      </c>
      <c r="G569" s="34" t="s">
        <v>1614</v>
      </c>
      <c r="H569" s="38">
        <v>37037.550000000003</v>
      </c>
      <c r="I569" s="38">
        <v>3818.44</v>
      </c>
      <c r="J569" s="78">
        <f>SUM(H569+I569)</f>
        <v>40855.990000000005</v>
      </c>
      <c r="K569" s="58"/>
    </row>
    <row r="570" spans="1:11" x14ac:dyDescent="0.25">
      <c r="A570" s="76">
        <v>45000</v>
      </c>
      <c r="B570" s="31" t="s">
        <v>1484</v>
      </c>
      <c r="C570" s="32">
        <v>130021521</v>
      </c>
      <c r="D570" s="32">
        <v>4917</v>
      </c>
      <c r="E570" s="32" t="s">
        <v>1693</v>
      </c>
      <c r="F570" s="32">
        <v>1000058318</v>
      </c>
      <c r="G570" s="34" t="s">
        <v>1614</v>
      </c>
      <c r="H570" s="38">
        <v>94431.79</v>
      </c>
      <c r="I570" s="38">
        <v>9544.2800000000007</v>
      </c>
      <c r="J570" s="78">
        <f>SUM(H570+I570)</f>
        <v>103976.06999999999</v>
      </c>
      <c r="K570" s="58"/>
    </row>
    <row r="571" spans="1:11" x14ac:dyDescent="0.25">
      <c r="A571" s="70"/>
      <c r="B571" s="71" t="s">
        <v>33</v>
      </c>
      <c r="C571" s="72" t="s">
        <v>84</v>
      </c>
      <c r="D571" s="138" t="s">
        <v>8</v>
      </c>
      <c r="E571" s="139"/>
      <c r="F571" s="139"/>
      <c r="G571" s="140"/>
      <c r="H571" s="73"/>
      <c r="I571" s="73"/>
      <c r="J571" s="74"/>
      <c r="K571" s="75">
        <f>SUM(J572:J581)</f>
        <v>1106213.1499999999</v>
      </c>
    </row>
    <row r="572" spans="1:11" x14ac:dyDescent="0.25">
      <c r="A572" s="14">
        <v>44739</v>
      </c>
      <c r="B572" s="15" t="s">
        <v>33</v>
      </c>
      <c r="C572" s="16" t="s">
        <v>84</v>
      </c>
      <c r="D572" s="16">
        <v>11743</v>
      </c>
      <c r="E572" s="16" t="s">
        <v>442</v>
      </c>
      <c r="F572" s="16">
        <v>1000056970</v>
      </c>
      <c r="G572" s="17" t="s">
        <v>8</v>
      </c>
      <c r="H572" s="18">
        <v>47573.04</v>
      </c>
      <c r="I572" s="18">
        <v>1543.15</v>
      </c>
      <c r="J572" s="51">
        <f t="shared" ref="J572:J580" si="25">H572+I572-K572</f>
        <v>49116.19</v>
      </c>
      <c r="K572" s="58"/>
    </row>
    <row r="573" spans="1:11" x14ac:dyDescent="0.25">
      <c r="A573" s="14">
        <v>44770</v>
      </c>
      <c r="B573" s="15" t="s">
        <v>33</v>
      </c>
      <c r="C573" s="16" t="s">
        <v>84</v>
      </c>
      <c r="D573" s="16">
        <v>17711</v>
      </c>
      <c r="E573" s="16" t="s">
        <v>1012</v>
      </c>
      <c r="F573" s="16"/>
      <c r="G573" s="17" t="s">
        <v>18</v>
      </c>
      <c r="H573" s="18">
        <v>50000</v>
      </c>
      <c r="I573" s="18">
        <v>0</v>
      </c>
      <c r="J573" s="51">
        <f t="shared" si="25"/>
        <v>50000</v>
      </c>
      <c r="K573" s="58"/>
    </row>
    <row r="574" spans="1:11" x14ac:dyDescent="0.25">
      <c r="A574" s="14">
        <v>44813</v>
      </c>
      <c r="B574" s="15" t="s">
        <v>33</v>
      </c>
      <c r="C574" s="16" t="s">
        <v>84</v>
      </c>
      <c r="D574" s="16">
        <v>25855</v>
      </c>
      <c r="E574" s="16" t="s">
        <v>443</v>
      </c>
      <c r="F574" s="16">
        <v>1000057486</v>
      </c>
      <c r="G574" s="17" t="s">
        <v>8</v>
      </c>
      <c r="H574" s="18">
        <v>30000</v>
      </c>
      <c r="I574" s="18">
        <v>0</v>
      </c>
      <c r="J574" s="51">
        <f t="shared" si="25"/>
        <v>30000</v>
      </c>
      <c r="K574" s="58"/>
    </row>
    <row r="575" spans="1:11" x14ac:dyDescent="0.25">
      <c r="A575" s="14">
        <v>44854</v>
      </c>
      <c r="B575" s="15" t="s">
        <v>33</v>
      </c>
      <c r="C575" s="16" t="s">
        <v>84</v>
      </c>
      <c r="D575" s="16">
        <v>33505</v>
      </c>
      <c r="E575" s="16" t="s">
        <v>444</v>
      </c>
      <c r="F575" s="16">
        <v>1000057740</v>
      </c>
      <c r="G575" s="17" t="s">
        <v>18</v>
      </c>
      <c r="H575" s="18">
        <v>41668.959999999999</v>
      </c>
      <c r="I575" s="18">
        <v>0</v>
      </c>
      <c r="J575" s="51">
        <f t="shared" si="25"/>
        <v>41668.959999999999</v>
      </c>
      <c r="K575" s="58"/>
    </row>
    <row r="576" spans="1:11" ht="57.75" x14ac:dyDescent="0.25">
      <c r="A576" s="14">
        <v>44907</v>
      </c>
      <c r="B576" s="15" t="s">
        <v>33</v>
      </c>
      <c r="C576" s="16" t="s">
        <v>84</v>
      </c>
      <c r="D576" s="25">
        <v>3069</v>
      </c>
      <c r="E576" s="25" t="s">
        <v>1190</v>
      </c>
      <c r="F576" s="26" t="s">
        <v>1191</v>
      </c>
      <c r="G576" s="27" t="s">
        <v>18</v>
      </c>
      <c r="H576" s="36">
        <v>175880</v>
      </c>
      <c r="I576" s="18">
        <v>0</v>
      </c>
      <c r="J576" s="51">
        <f t="shared" si="25"/>
        <v>175880</v>
      </c>
      <c r="K576" s="58"/>
    </row>
    <row r="577" spans="1:11" x14ac:dyDescent="0.25">
      <c r="A577" s="14">
        <v>44907</v>
      </c>
      <c r="B577" s="15" t="s">
        <v>33</v>
      </c>
      <c r="C577" s="49" t="s">
        <v>84</v>
      </c>
      <c r="D577" s="32">
        <v>3078</v>
      </c>
      <c r="E577" s="32" t="s">
        <v>1192</v>
      </c>
      <c r="F577" s="33">
        <v>1000057957</v>
      </c>
      <c r="G577" s="34" t="s">
        <v>636</v>
      </c>
      <c r="H577" s="38">
        <v>12000</v>
      </c>
      <c r="I577" s="53">
        <v>0</v>
      </c>
      <c r="J577" s="51">
        <f t="shared" si="25"/>
        <v>12000</v>
      </c>
      <c r="K577" s="58"/>
    </row>
    <row r="578" spans="1:11" ht="57.75" x14ac:dyDescent="0.25">
      <c r="A578" s="14">
        <v>44907</v>
      </c>
      <c r="B578" s="15" t="s">
        <v>33</v>
      </c>
      <c r="C578" s="49" t="s">
        <v>84</v>
      </c>
      <c r="D578" s="32">
        <v>3123</v>
      </c>
      <c r="E578" s="32" t="s">
        <v>1193</v>
      </c>
      <c r="F578" s="33" t="s">
        <v>1194</v>
      </c>
      <c r="G578" s="34" t="s">
        <v>440</v>
      </c>
      <c r="H578" s="38">
        <v>373029.84</v>
      </c>
      <c r="I578" s="53">
        <v>0</v>
      </c>
      <c r="J578" s="51">
        <f t="shared" si="25"/>
        <v>373029.84</v>
      </c>
      <c r="K578" s="58"/>
    </row>
    <row r="579" spans="1:11" x14ac:dyDescent="0.25">
      <c r="A579" s="14">
        <v>44970</v>
      </c>
      <c r="B579" s="15" t="s">
        <v>33</v>
      </c>
      <c r="C579" s="49" t="s">
        <v>84</v>
      </c>
      <c r="D579" s="32">
        <v>3273</v>
      </c>
      <c r="E579" s="32" t="s">
        <v>1480</v>
      </c>
      <c r="F579" s="33" t="s">
        <v>1481</v>
      </c>
      <c r="G579" s="34" t="s">
        <v>18</v>
      </c>
      <c r="H579" s="38">
        <v>127010.16</v>
      </c>
      <c r="I579" s="53">
        <v>0</v>
      </c>
      <c r="J579" s="51">
        <f t="shared" si="25"/>
        <v>127010.16</v>
      </c>
      <c r="K579" s="58"/>
    </row>
    <row r="580" spans="1:11" x14ac:dyDescent="0.25">
      <c r="A580" s="14">
        <v>44969</v>
      </c>
      <c r="B580" s="15" t="s">
        <v>33</v>
      </c>
      <c r="C580" s="49" t="s">
        <v>84</v>
      </c>
      <c r="D580" s="32">
        <v>3277</v>
      </c>
      <c r="E580" s="32" t="s">
        <v>1482</v>
      </c>
      <c r="F580" s="33" t="s">
        <v>1483</v>
      </c>
      <c r="G580" s="34" t="s">
        <v>18</v>
      </c>
      <c r="H580" s="38">
        <v>125000</v>
      </c>
      <c r="I580" s="53">
        <v>22500</v>
      </c>
      <c r="J580" s="51">
        <f t="shared" si="25"/>
        <v>147500</v>
      </c>
      <c r="K580" s="58"/>
    </row>
    <row r="581" spans="1:11" x14ac:dyDescent="0.25">
      <c r="A581" s="76">
        <v>44985</v>
      </c>
      <c r="B581" s="31" t="s">
        <v>1694</v>
      </c>
      <c r="C581" s="32">
        <v>101062088</v>
      </c>
      <c r="D581" s="32">
        <v>9400055589</v>
      </c>
      <c r="E581" s="32" t="s">
        <v>1557</v>
      </c>
      <c r="F581" s="32">
        <v>1000058300</v>
      </c>
      <c r="G581" s="34" t="s">
        <v>1614</v>
      </c>
      <c r="H581" s="38">
        <v>100008</v>
      </c>
      <c r="I581" s="38">
        <v>0</v>
      </c>
      <c r="J581" s="78">
        <f>SUM(H581+I581)</f>
        <v>100008</v>
      </c>
      <c r="K581" s="58"/>
    </row>
    <row r="582" spans="1:11" x14ac:dyDescent="0.25">
      <c r="A582" s="70"/>
      <c r="B582" s="71" t="str">
        <f>B583</f>
        <v xml:space="preserve">FARNASA </v>
      </c>
      <c r="C582" s="89">
        <f>C583</f>
        <v>130250049</v>
      </c>
      <c r="D582" s="144" t="s">
        <v>18</v>
      </c>
      <c r="E582" s="145"/>
      <c r="F582" s="145"/>
      <c r="G582" s="145"/>
      <c r="H582" s="87"/>
      <c r="I582" s="88"/>
      <c r="J582" s="74"/>
      <c r="K582" s="75">
        <f>SUM(J583)</f>
        <v>104507.41</v>
      </c>
    </row>
    <row r="583" spans="1:11" x14ac:dyDescent="0.25">
      <c r="A583" s="14">
        <v>44539</v>
      </c>
      <c r="B583" s="15" t="s">
        <v>445</v>
      </c>
      <c r="C583" s="49">
        <v>130250049</v>
      </c>
      <c r="D583" s="32">
        <v>511</v>
      </c>
      <c r="E583" s="32" t="s">
        <v>447</v>
      </c>
      <c r="F583" s="32">
        <v>1000055536</v>
      </c>
      <c r="G583" s="34" t="s">
        <v>446</v>
      </c>
      <c r="H583" s="38">
        <v>88565.6</v>
      </c>
      <c r="I583" s="53">
        <v>15941.81</v>
      </c>
      <c r="J583" s="51">
        <f>H583+I583-K583</f>
        <v>104507.41</v>
      </c>
      <c r="K583" s="58"/>
    </row>
    <row r="584" spans="1:11" x14ac:dyDescent="0.25">
      <c r="A584" s="70"/>
      <c r="B584" s="71" t="str">
        <f>B585</f>
        <v>FARMAVANZ</v>
      </c>
      <c r="C584" s="72">
        <f>C585</f>
        <v>101819626</v>
      </c>
      <c r="D584" s="138" t="s">
        <v>18</v>
      </c>
      <c r="E584" s="139"/>
      <c r="F584" s="139"/>
      <c r="G584" s="140"/>
      <c r="H584" s="73"/>
      <c r="I584" s="73"/>
      <c r="J584" s="74"/>
      <c r="K584" s="75">
        <f>SUM(J585:J589)</f>
        <v>156850</v>
      </c>
    </row>
    <row r="585" spans="1:11" x14ac:dyDescent="0.25">
      <c r="A585" s="14">
        <v>44866</v>
      </c>
      <c r="B585" s="15" t="s">
        <v>1195</v>
      </c>
      <c r="C585" s="16">
        <v>101819626</v>
      </c>
      <c r="D585" s="16">
        <v>2284</v>
      </c>
      <c r="E585" s="16" t="s">
        <v>385</v>
      </c>
      <c r="F585" s="16">
        <v>1000057839</v>
      </c>
      <c r="G585" s="17" t="s">
        <v>636</v>
      </c>
      <c r="H585" s="18">
        <v>22816</v>
      </c>
      <c r="I585" s="18">
        <v>0</v>
      </c>
      <c r="J585" s="51">
        <f>H585+I585-K585</f>
        <v>22816</v>
      </c>
      <c r="K585" s="58"/>
    </row>
    <row r="586" spans="1:11" x14ac:dyDescent="0.25">
      <c r="A586" s="14">
        <v>44859</v>
      </c>
      <c r="B586" s="15" t="s">
        <v>1195</v>
      </c>
      <c r="C586" s="16">
        <v>101819626</v>
      </c>
      <c r="D586" s="16">
        <v>3558</v>
      </c>
      <c r="E586" s="16" t="s">
        <v>483</v>
      </c>
      <c r="F586" s="16">
        <v>1000057797</v>
      </c>
      <c r="G586" s="17" t="s">
        <v>37</v>
      </c>
      <c r="H586" s="18" t="s">
        <v>1197</v>
      </c>
      <c r="I586" s="18"/>
      <c r="J586" s="51">
        <v>5704</v>
      </c>
      <c r="K586" s="58"/>
    </row>
    <row r="587" spans="1:11" x14ac:dyDescent="0.25">
      <c r="A587" s="14">
        <v>44869</v>
      </c>
      <c r="B587" s="15" t="s">
        <v>1195</v>
      </c>
      <c r="C587" s="16">
        <v>101819626</v>
      </c>
      <c r="D587" s="16">
        <v>22882</v>
      </c>
      <c r="E587" s="16" t="s">
        <v>484</v>
      </c>
      <c r="F587" s="16">
        <v>1000057900</v>
      </c>
      <c r="G587" s="17" t="s">
        <v>636</v>
      </c>
      <c r="H587" s="18">
        <v>18820</v>
      </c>
      <c r="I587" s="18">
        <v>1890</v>
      </c>
      <c r="J587" s="51">
        <f>H587+I587-K587</f>
        <v>20710</v>
      </c>
      <c r="K587" s="58"/>
    </row>
    <row r="588" spans="1:11" x14ac:dyDescent="0.25">
      <c r="A588" s="14">
        <v>44876</v>
      </c>
      <c r="B588" s="15" t="s">
        <v>1195</v>
      </c>
      <c r="C588" s="16">
        <v>101819626</v>
      </c>
      <c r="D588" s="16">
        <v>22928</v>
      </c>
      <c r="E588" s="16" t="s">
        <v>1196</v>
      </c>
      <c r="F588" s="16">
        <v>1000057944</v>
      </c>
      <c r="G588" s="17" t="s">
        <v>636</v>
      </c>
      <c r="H588" s="18">
        <v>43440</v>
      </c>
      <c r="I588" s="18">
        <v>5040</v>
      </c>
      <c r="J588" s="51">
        <f>H588+I588-K588</f>
        <v>48480</v>
      </c>
      <c r="K588" s="58"/>
    </row>
    <row r="589" spans="1:11" x14ac:dyDescent="0.25">
      <c r="A589" s="14">
        <v>44888</v>
      </c>
      <c r="B589" s="15" t="s">
        <v>1195</v>
      </c>
      <c r="C589" s="16">
        <v>101819626</v>
      </c>
      <c r="D589" s="16">
        <v>22982</v>
      </c>
      <c r="E589" s="16" t="s">
        <v>1198</v>
      </c>
      <c r="F589" s="16">
        <v>1000057967</v>
      </c>
      <c r="G589" s="17" t="s">
        <v>636</v>
      </c>
      <c r="H589" s="18">
        <v>52840</v>
      </c>
      <c r="I589" s="18">
        <v>6300</v>
      </c>
      <c r="J589" s="51">
        <f>H589+I589-K589</f>
        <v>59140</v>
      </c>
      <c r="K589" s="58"/>
    </row>
    <row r="590" spans="1:11" x14ac:dyDescent="0.25">
      <c r="A590" s="70"/>
      <c r="B590" s="71" t="s">
        <v>86</v>
      </c>
      <c r="C590" s="72" t="s">
        <v>85</v>
      </c>
      <c r="D590" s="138" t="s">
        <v>8</v>
      </c>
      <c r="E590" s="139"/>
      <c r="F590" s="139"/>
      <c r="G590" s="139"/>
      <c r="H590" s="119"/>
      <c r="I590" s="119"/>
      <c r="J590" s="119"/>
      <c r="K590" s="75">
        <f>SUM(J591:J609)</f>
        <v>1859165.2</v>
      </c>
    </row>
    <row r="591" spans="1:11" x14ac:dyDescent="0.25">
      <c r="A591" s="14">
        <v>44785</v>
      </c>
      <c r="B591" s="15" t="s">
        <v>86</v>
      </c>
      <c r="C591" s="16" t="s">
        <v>85</v>
      </c>
      <c r="D591" s="16">
        <v>699</v>
      </c>
      <c r="E591" s="16" t="s">
        <v>450</v>
      </c>
      <c r="F591" s="16">
        <v>1000057294</v>
      </c>
      <c r="G591" s="17" t="s">
        <v>8</v>
      </c>
      <c r="H591" s="18">
        <v>133000</v>
      </c>
      <c r="I591" s="18">
        <v>23940</v>
      </c>
      <c r="J591" s="51">
        <f t="shared" ref="J591:J607" si="26">H591+I591-K591</f>
        <v>156940</v>
      </c>
      <c r="K591" s="58"/>
    </row>
    <row r="592" spans="1:11" x14ac:dyDescent="0.25">
      <c r="A592" s="14">
        <v>44795</v>
      </c>
      <c r="B592" s="15" t="s">
        <v>86</v>
      </c>
      <c r="C592" s="16" t="s">
        <v>85</v>
      </c>
      <c r="D592" s="16">
        <v>701</v>
      </c>
      <c r="E592" s="16" t="s">
        <v>422</v>
      </c>
      <c r="F592" s="16">
        <v>1000057337</v>
      </c>
      <c r="G592" s="17" t="s">
        <v>8</v>
      </c>
      <c r="H592" s="18">
        <v>14000</v>
      </c>
      <c r="I592" s="18"/>
      <c r="J592" s="51">
        <f t="shared" si="26"/>
        <v>14000</v>
      </c>
      <c r="K592" s="58"/>
    </row>
    <row r="593" spans="1:11" x14ac:dyDescent="0.25">
      <c r="A593" s="14">
        <v>44832</v>
      </c>
      <c r="B593" s="15" t="s">
        <v>86</v>
      </c>
      <c r="C593" s="16" t="s">
        <v>85</v>
      </c>
      <c r="D593" s="16">
        <v>758</v>
      </c>
      <c r="E593" s="16" t="s">
        <v>452</v>
      </c>
      <c r="F593" s="16">
        <v>1000057609</v>
      </c>
      <c r="G593" s="17" t="s">
        <v>8</v>
      </c>
      <c r="H593" s="18">
        <v>43500</v>
      </c>
      <c r="I593" s="18">
        <v>0</v>
      </c>
      <c r="J593" s="51">
        <f t="shared" si="26"/>
        <v>43500</v>
      </c>
      <c r="K593" s="58"/>
    </row>
    <row r="594" spans="1:11" x14ac:dyDescent="0.25">
      <c r="A594" s="14">
        <v>44834</v>
      </c>
      <c r="B594" s="15" t="s">
        <v>86</v>
      </c>
      <c r="C594" s="16" t="s">
        <v>85</v>
      </c>
      <c r="D594" s="16">
        <v>758</v>
      </c>
      <c r="E594" s="16" t="s">
        <v>1167</v>
      </c>
      <c r="F594" s="16">
        <v>1000057598</v>
      </c>
      <c r="G594" s="17" t="s">
        <v>8</v>
      </c>
      <c r="H594" s="18">
        <v>6000</v>
      </c>
      <c r="I594" s="18">
        <v>1080</v>
      </c>
      <c r="J594" s="51">
        <f t="shared" si="26"/>
        <v>7080</v>
      </c>
      <c r="K594" s="58"/>
    </row>
    <row r="595" spans="1:11" x14ac:dyDescent="0.25">
      <c r="A595" s="14">
        <v>44834</v>
      </c>
      <c r="B595" s="15" t="s">
        <v>86</v>
      </c>
      <c r="C595" s="16" t="s">
        <v>85</v>
      </c>
      <c r="D595" s="16">
        <v>763</v>
      </c>
      <c r="E595" s="16" t="s">
        <v>451</v>
      </c>
      <c r="F595" s="16">
        <v>1000057601</v>
      </c>
      <c r="G595" s="17" t="s">
        <v>8</v>
      </c>
      <c r="H595" s="18">
        <v>133000</v>
      </c>
      <c r="I595" s="18">
        <v>23940</v>
      </c>
      <c r="J595" s="51">
        <f t="shared" si="26"/>
        <v>156940</v>
      </c>
      <c r="K595" s="58"/>
    </row>
    <row r="596" spans="1:11" x14ac:dyDescent="0.25">
      <c r="A596" s="14">
        <v>44834</v>
      </c>
      <c r="B596" s="15" t="s">
        <v>86</v>
      </c>
      <c r="C596" s="16" t="s">
        <v>85</v>
      </c>
      <c r="D596" s="16">
        <v>764</v>
      </c>
      <c r="E596" s="16" t="s">
        <v>1695</v>
      </c>
      <c r="F596" s="16">
        <v>1000057599</v>
      </c>
      <c r="G596" s="17" t="s">
        <v>8</v>
      </c>
      <c r="H596" s="18">
        <v>38000</v>
      </c>
      <c r="I596" s="18">
        <v>6840</v>
      </c>
      <c r="J596" s="51">
        <f t="shared" si="26"/>
        <v>44840</v>
      </c>
      <c r="K596" s="58"/>
    </row>
    <row r="597" spans="1:11" x14ac:dyDescent="0.25">
      <c r="A597" s="14">
        <v>44837</v>
      </c>
      <c r="B597" s="15" t="s">
        <v>86</v>
      </c>
      <c r="C597" s="16" t="s">
        <v>85</v>
      </c>
      <c r="D597" s="16">
        <v>767</v>
      </c>
      <c r="E597" s="16" t="s">
        <v>453</v>
      </c>
      <c r="F597" s="16">
        <v>1000057667</v>
      </c>
      <c r="G597" s="17" t="s">
        <v>8</v>
      </c>
      <c r="H597" s="18">
        <v>136500</v>
      </c>
      <c r="I597" s="18">
        <v>24570</v>
      </c>
      <c r="J597" s="51">
        <f t="shared" si="26"/>
        <v>161070</v>
      </c>
      <c r="K597" s="58"/>
    </row>
    <row r="598" spans="1:11" x14ac:dyDescent="0.25">
      <c r="A598" s="14">
        <v>44855</v>
      </c>
      <c r="B598" s="15" t="s">
        <v>86</v>
      </c>
      <c r="C598" s="16" t="s">
        <v>85</v>
      </c>
      <c r="D598" s="16">
        <v>806</v>
      </c>
      <c r="E598" s="16" t="s">
        <v>435</v>
      </c>
      <c r="F598" s="16">
        <v>1000057824</v>
      </c>
      <c r="G598" s="17" t="s">
        <v>8</v>
      </c>
      <c r="H598" s="18">
        <v>138840</v>
      </c>
      <c r="I598" s="18">
        <v>24991.200000000001</v>
      </c>
      <c r="J598" s="51">
        <f t="shared" si="26"/>
        <v>163831.20000000001</v>
      </c>
      <c r="K598" s="58"/>
    </row>
    <row r="599" spans="1:11" x14ac:dyDescent="0.25">
      <c r="A599" s="14">
        <v>44876</v>
      </c>
      <c r="B599" s="15" t="s">
        <v>86</v>
      </c>
      <c r="C599" s="16" t="s">
        <v>85</v>
      </c>
      <c r="D599" s="16">
        <v>825</v>
      </c>
      <c r="E599" s="16" t="s">
        <v>1201</v>
      </c>
      <c r="F599" s="16">
        <v>1000057891</v>
      </c>
      <c r="G599" s="17" t="s">
        <v>18</v>
      </c>
      <c r="H599" s="18">
        <v>120000</v>
      </c>
      <c r="I599" s="18">
        <v>0</v>
      </c>
      <c r="J599" s="51">
        <f t="shared" si="26"/>
        <v>120000</v>
      </c>
      <c r="K599" s="58"/>
    </row>
    <row r="600" spans="1:11" x14ac:dyDescent="0.25">
      <c r="A600" s="14">
        <v>44876</v>
      </c>
      <c r="B600" s="15" t="s">
        <v>86</v>
      </c>
      <c r="C600" s="16" t="s">
        <v>85</v>
      </c>
      <c r="D600" s="16">
        <v>826</v>
      </c>
      <c r="E600" s="16" t="s">
        <v>1199</v>
      </c>
      <c r="F600" s="16">
        <v>1000057890</v>
      </c>
      <c r="G600" s="17" t="s">
        <v>42</v>
      </c>
      <c r="H600" s="18">
        <v>127000</v>
      </c>
      <c r="I600" s="18">
        <v>5040</v>
      </c>
      <c r="J600" s="51">
        <f t="shared" si="26"/>
        <v>132040</v>
      </c>
      <c r="K600" s="58"/>
    </row>
    <row r="601" spans="1:11" x14ac:dyDescent="0.25">
      <c r="A601" s="14">
        <v>44876</v>
      </c>
      <c r="B601" s="15" t="s">
        <v>86</v>
      </c>
      <c r="C601" s="16" t="s">
        <v>85</v>
      </c>
      <c r="D601" s="16">
        <v>827</v>
      </c>
      <c r="E601" s="16" t="s">
        <v>1011</v>
      </c>
      <c r="F601" s="16">
        <v>1000057893</v>
      </c>
      <c r="G601" s="17" t="s">
        <v>18</v>
      </c>
      <c r="H601" s="18">
        <v>100000</v>
      </c>
      <c r="I601" s="18">
        <v>0</v>
      </c>
      <c r="J601" s="51">
        <f t="shared" si="26"/>
        <v>100000</v>
      </c>
      <c r="K601" s="58"/>
    </row>
    <row r="602" spans="1:11" x14ac:dyDescent="0.25">
      <c r="A602" s="14">
        <v>44876</v>
      </c>
      <c r="B602" s="15" t="s">
        <v>86</v>
      </c>
      <c r="C602" s="16" t="s">
        <v>85</v>
      </c>
      <c r="D602" s="16">
        <v>833</v>
      </c>
      <c r="E602" s="16" t="s">
        <v>1123</v>
      </c>
      <c r="F602" s="16">
        <v>1000057877</v>
      </c>
      <c r="G602" s="17" t="s">
        <v>8</v>
      </c>
      <c r="H602" s="18">
        <v>108000</v>
      </c>
      <c r="I602" s="18">
        <v>0</v>
      </c>
      <c r="J602" s="51">
        <f t="shared" si="26"/>
        <v>108000</v>
      </c>
      <c r="K602" s="58"/>
    </row>
    <row r="603" spans="1:11" x14ac:dyDescent="0.25">
      <c r="A603" s="14">
        <v>44886</v>
      </c>
      <c r="B603" s="15" t="s">
        <v>86</v>
      </c>
      <c r="C603" s="16" t="s">
        <v>85</v>
      </c>
      <c r="D603" s="16">
        <v>837</v>
      </c>
      <c r="E603" s="16" t="s">
        <v>1200</v>
      </c>
      <c r="F603" s="16">
        <v>1000057894</v>
      </c>
      <c r="G603" s="17" t="s">
        <v>18</v>
      </c>
      <c r="H603" s="18">
        <v>102000</v>
      </c>
      <c r="I603" s="18">
        <v>0</v>
      </c>
      <c r="J603" s="51">
        <f t="shared" si="26"/>
        <v>102000</v>
      </c>
      <c r="K603" s="58"/>
    </row>
    <row r="604" spans="1:11" x14ac:dyDescent="0.25">
      <c r="A604" s="14">
        <v>44907</v>
      </c>
      <c r="B604" s="15" t="s">
        <v>86</v>
      </c>
      <c r="C604" s="16" t="s">
        <v>85</v>
      </c>
      <c r="D604" s="16">
        <v>860</v>
      </c>
      <c r="E604" s="16" t="s">
        <v>845</v>
      </c>
      <c r="F604" s="16">
        <v>1000058058</v>
      </c>
      <c r="G604" s="17" t="s">
        <v>18</v>
      </c>
      <c r="H604" s="18">
        <v>16000</v>
      </c>
      <c r="I604" s="18">
        <v>0</v>
      </c>
      <c r="J604" s="51">
        <f t="shared" si="26"/>
        <v>16000</v>
      </c>
      <c r="K604" s="58"/>
    </row>
    <row r="605" spans="1:11" x14ac:dyDescent="0.25">
      <c r="A605" s="14">
        <v>44907</v>
      </c>
      <c r="B605" s="15" t="s">
        <v>86</v>
      </c>
      <c r="C605" s="16" t="s">
        <v>85</v>
      </c>
      <c r="D605" s="16">
        <v>861</v>
      </c>
      <c r="E605" s="16" t="s">
        <v>739</v>
      </c>
      <c r="F605" s="16">
        <v>1000058055</v>
      </c>
      <c r="G605" s="17" t="s">
        <v>8</v>
      </c>
      <c r="H605" s="18">
        <v>114000</v>
      </c>
      <c r="I605" s="18">
        <v>0</v>
      </c>
      <c r="J605" s="51">
        <f t="shared" si="26"/>
        <v>114000</v>
      </c>
      <c r="K605" s="58"/>
    </row>
    <row r="606" spans="1:11" x14ac:dyDescent="0.25">
      <c r="A606" s="14">
        <v>44910</v>
      </c>
      <c r="B606" s="15" t="s">
        <v>86</v>
      </c>
      <c r="C606" s="16" t="s">
        <v>85</v>
      </c>
      <c r="D606" s="16">
        <v>863</v>
      </c>
      <c r="E606" s="16" t="s">
        <v>752</v>
      </c>
      <c r="F606" s="16">
        <v>1000058086</v>
      </c>
      <c r="G606" s="17" t="s">
        <v>8</v>
      </c>
      <c r="H606" s="18">
        <v>40800</v>
      </c>
      <c r="I606" s="18">
        <v>7344</v>
      </c>
      <c r="J606" s="51">
        <f t="shared" si="26"/>
        <v>48144</v>
      </c>
      <c r="K606" s="58"/>
    </row>
    <row r="607" spans="1:11" x14ac:dyDescent="0.25">
      <c r="A607" s="14">
        <v>44950</v>
      </c>
      <c r="B607" s="15" t="s">
        <v>86</v>
      </c>
      <c r="C607" s="16" t="s">
        <v>85</v>
      </c>
      <c r="D607" s="16">
        <v>918</v>
      </c>
      <c r="E607" s="16" t="s">
        <v>1206</v>
      </c>
      <c r="F607" s="16">
        <v>1000058190</v>
      </c>
      <c r="G607" s="17" t="s">
        <v>18</v>
      </c>
      <c r="H607" s="18">
        <v>160000</v>
      </c>
      <c r="I607" s="18">
        <v>0</v>
      </c>
      <c r="J607" s="51">
        <f t="shared" si="26"/>
        <v>160000</v>
      </c>
      <c r="K607" s="58"/>
    </row>
    <row r="608" spans="1:11" x14ac:dyDescent="0.25">
      <c r="A608" s="76">
        <v>44994</v>
      </c>
      <c r="B608" s="31" t="s">
        <v>86</v>
      </c>
      <c r="C608" s="32">
        <v>132054121</v>
      </c>
      <c r="D608" s="32">
        <v>973</v>
      </c>
      <c r="E608" s="32" t="s">
        <v>1696</v>
      </c>
      <c r="F608" s="32">
        <v>1000058361</v>
      </c>
      <c r="G608" s="34" t="s">
        <v>1614</v>
      </c>
      <c r="H608" s="38">
        <v>130000</v>
      </c>
      <c r="I608" s="38">
        <v>12780</v>
      </c>
      <c r="J608" s="78">
        <f>SUM(H608+I608)</f>
        <v>142780</v>
      </c>
      <c r="K608" s="58"/>
    </row>
    <row r="609" spans="1:11" x14ac:dyDescent="0.25">
      <c r="A609" s="76">
        <v>44993</v>
      </c>
      <c r="B609" s="31" t="s">
        <v>86</v>
      </c>
      <c r="C609" s="32">
        <v>132054121</v>
      </c>
      <c r="D609" s="32">
        <v>971</v>
      </c>
      <c r="E609" s="32" t="s">
        <v>852</v>
      </c>
      <c r="F609" s="32">
        <v>1000058343</v>
      </c>
      <c r="G609" s="34" t="s">
        <v>37</v>
      </c>
      <c r="H609" s="38">
        <v>68000</v>
      </c>
      <c r="I609" s="38">
        <v>0</v>
      </c>
      <c r="J609" s="78">
        <f>SUM(H609+I609)</f>
        <v>68000</v>
      </c>
      <c r="K609" s="58"/>
    </row>
    <row r="610" spans="1:11" x14ac:dyDescent="0.25">
      <c r="A610" s="70"/>
      <c r="B610" s="71" t="s">
        <v>454</v>
      </c>
      <c r="C610" s="72" t="s">
        <v>455</v>
      </c>
      <c r="D610" s="138" t="s">
        <v>8</v>
      </c>
      <c r="E610" s="139"/>
      <c r="F610" s="139"/>
      <c r="G610" s="140"/>
      <c r="H610" s="73"/>
      <c r="I610" s="73"/>
      <c r="J610" s="74"/>
      <c r="K610" s="75">
        <f>SUM(J611:J620)</f>
        <v>1937313.44</v>
      </c>
    </row>
    <row r="611" spans="1:11" ht="57.75" x14ac:dyDescent="0.25">
      <c r="A611" s="14">
        <v>44902</v>
      </c>
      <c r="B611" s="15" t="s">
        <v>454</v>
      </c>
      <c r="C611" s="16" t="s">
        <v>455</v>
      </c>
      <c r="D611" s="25">
        <v>513</v>
      </c>
      <c r="E611" s="25" t="s">
        <v>833</v>
      </c>
      <c r="F611" s="26" t="s">
        <v>1203</v>
      </c>
      <c r="G611" s="27" t="s">
        <v>636</v>
      </c>
      <c r="H611" s="36">
        <v>618756.80000000005</v>
      </c>
      <c r="I611" s="36">
        <v>111376.23</v>
      </c>
      <c r="J611" s="51">
        <f t="shared" ref="J611:J616" si="27">H611+I611-K611</f>
        <v>730133.03</v>
      </c>
      <c r="K611" s="58"/>
    </row>
    <row r="612" spans="1:11" x14ac:dyDescent="0.25">
      <c r="A612" s="14">
        <v>44909</v>
      </c>
      <c r="B612" s="15" t="s">
        <v>454</v>
      </c>
      <c r="C612" s="49" t="s">
        <v>455</v>
      </c>
      <c r="D612" s="32">
        <v>517</v>
      </c>
      <c r="E612" s="32" t="s">
        <v>1204</v>
      </c>
      <c r="F612" s="33" t="s">
        <v>205</v>
      </c>
      <c r="G612" s="34" t="s">
        <v>1205</v>
      </c>
      <c r="H612" s="38">
        <v>43200</v>
      </c>
      <c r="I612" s="38">
        <v>7776</v>
      </c>
      <c r="J612" s="65">
        <f t="shared" si="27"/>
        <v>50976</v>
      </c>
      <c r="K612" s="58"/>
    </row>
    <row r="613" spans="1:11" x14ac:dyDescent="0.25">
      <c r="A613" s="14">
        <v>44909</v>
      </c>
      <c r="B613" s="15" t="s">
        <v>454</v>
      </c>
      <c r="C613" s="49" t="s">
        <v>455</v>
      </c>
      <c r="D613" s="32">
        <v>516</v>
      </c>
      <c r="E613" s="32" t="s">
        <v>1206</v>
      </c>
      <c r="F613" s="33" t="s">
        <v>172</v>
      </c>
      <c r="G613" s="34" t="s">
        <v>1205</v>
      </c>
      <c r="H613" s="38">
        <v>20160</v>
      </c>
      <c r="I613" s="38">
        <v>3628.8</v>
      </c>
      <c r="J613" s="65">
        <f t="shared" si="27"/>
        <v>23788.799999999999</v>
      </c>
      <c r="K613" s="58"/>
    </row>
    <row r="614" spans="1:11" x14ac:dyDescent="0.25">
      <c r="A614" s="14">
        <v>44945</v>
      </c>
      <c r="B614" s="15" t="s">
        <v>454</v>
      </c>
      <c r="C614" s="49">
        <v>130724652</v>
      </c>
      <c r="D614" s="32" t="s">
        <v>1485</v>
      </c>
      <c r="E614" s="32"/>
      <c r="F614" s="32">
        <v>100005816</v>
      </c>
      <c r="G614" s="34" t="s">
        <v>8</v>
      </c>
      <c r="H614" s="38"/>
      <c r="I614" s="38"/>
      <c r="J614" s="65">
        <f t="shared" si="27"/>
        <v>0</v>
      </c>
      <c r="K614" s="58"/>
    </row>
    <row r="615" spans="1:11" x14ac:dyDescent="0.25">
      <c r="A615" s="14">
        <v>44963</v>
      </c>
      <c r="B615" s="15" t="s">
        <v>454</v>
      </c>
      <c r="C615" s="49">
        <v>130724652</v>
      </c>
      <c r="D615" s="32">
        <v>529</v>
      </c>
      <c r="E615" s="32" t="s">
        <v>1486</v>
      </c>
      <c r="F615" s="32" t="s">
        <v>1487</v>
      </c>
      <c r="G615" s="34" t="s">
        <v>1488</v>
      </c>
      <c r="H615" s="38">
        <v>318955.59999999998</v>
      </c>
      <c r="I615" s="38">
        <v>57412.01</v>
      </c>
      <c r="J615" s="65">
        <f t="shared" si="27"/>
        <v>376367.61</v>
      </c>
      <c r="K615" s="58"/>
    </row>
    <row r="616" spans="1:11" x14ac:dyDescent="0.25">
      <c r="A616" s="14">
        <v>44959</v>
      </c>
      <c r="B616" s="15" t="s">
        <v>454</v>
      </c>
      <c r="C616" s="49">
        <v>130724652</v>
      </c>
      <c r="D616" s="32">
        <v>527</v>
      </c>
      <c r="E616" s="32" t="s">
        <v>1489</v>
      </c>
      <c r="F616" s="32" t="s">
        <v>1490</v>
      </c>
      <c r="G616" s="34" t="s">
        <v>1491</v>
      </c>
      <c r="H616" s="38">
        <v>176000</v>
      </c>
      <c r="I616" s="38">
        <v>31680</v>
      </c>
      <c r="J616" s="65">
        <f t="shared" si="27"/>
        <v>207680</v>
      </c>
      <c r="K616" s="58"/>
    </row>
    <row r="617" spans="1:11" x14ac:dyDescent="0.25">
      <c r="A617" s="76">
        <v>44994</v>
      </c>
      <c r="B617" s="31" t="s">
        <v>1697</v>
      </c>
      <c r="C617" s="32">
        <v>130724652</v>
      </c>
      <c r="D617" s="32">
        <v>312</v>
      </c>
      <c r="E617" s="32" t="s">
        <v>1698</v>
      </c>
      <c r="F617" s="32">
        <v>1000058341</v>
      </c>
      <c r="G617" s="34" t="s">
        <v>1614</v>
      </c>
      <c r="H617" s="38">
        <v>41280</v>
      </c>
      <c r="I617" s="38">
        <v>0</v>
      </c>
      <c r="J617" s="78">
        <f>SUM(H617+I617)</f>
        <v>41280</v>
      </c>
      <c r="K617" s="58"/>
    </row>
    <row r="618" spans="1:11" x14ac:dyDescent="0.25">
      <c r="A618" s="76">
        <v>44531</v>
      </c>
      <c r="B618" s="31" t="s">
        <v>1697</v>
      </c>
      <c r="C618" s="32">
        <v>130724652</v>
      </c>
      <c r="D618" s="32">
        <v>9951</v>
      </c>
      <c r="E618" s="32" t="s">
        <v>433</v>
      </c>
      <c r="F618" s="32">
        <v>2361</v>
      </c>
      <c r="G618" s="34" t="s">
        <v>1699</v>
      </c>
      <c r="H618" s="38">
        <v>21600</v>
      </c>
      <c r="I618" s="38">
        <v>3888</v>
      </c>
      <c r="J618" s="78">
        <f>SUM(H618+I618)</f>
        <v>25488</v>
      </c>
      <c r="K618" s="58"/>
    </row>
    <row r="619" spans="1:11" x14ac:dyDescent="0.25">
      <c r="A619" s="76">
        <v>45016</v>
      </c>
      <c r="B619" s="31" t="s">
        <v>1697</v>
      </c>
      <c r="C619" s="32">
        <v>130724652</v>
      </c>
      <c r="D619" s="32">
        <v>339</v>
      </c>
      <c r="E619" s="32" t="s">
        <v>1696</v>
      </c>
      <c r="F619" s="32" t="s">
        <v>1700</v>
      </c>
      <c r="G619" s="34" t="s">
        <v>1614</v>
      </c>
      <c r="H619" s="38">
        <v>481600</v>
      </c>
      <c r="I619" s="38">
        <v>0</v>
      </c>
      <c r="J619" s="78">
        <f>SUM(H619+I619)</f>
        <v>481600</v>
      </c>
      <c r="K619" s="58"/>
    </row>
    <row r="620" spans="1:11" x14ac:dyDescent="0.25">
      <c r="A620" s="70"/>
      <c r="B620" s="71" t="str">
        <f>B621</f>
        <v xml:space="preserve">GROUP Z HEALTHCARE PRODUCTS </v>
      </c>
      <c r="C620" s="89" t="str">
        <f>C621</f>
        <v>130936536</v>
      </c>
      <c r="D620" s="144" t="s">
        <v>8</v>
      </c>
      <c r="E620" s="145"/>
      <c r="F620" s="145"/>
      <c r="G620" s="145"/>
      <c r="H620" s="87"/>
      <c r="I620" s="87"/>
      <c r="J620" s="119"/>
      <c r="K620" s="75">
        <f>SUM(J621:J625)</f>
        <v>198457.96</v>
      </c>
    </row>
    <row r="621" spans="1:11" x14ac:dyDescent="0.25">
      <c r="A621" s="14">
        <v>44722</v>
      </c>
      <c r="B621" s="15" t="s">
        <v>458</v>
      </c>
      <c r="C621" s="49" t="s">
        <v>459</v>
      </c>
      <c r="D621" s="32">
        <v>5411</v>
      </c>
      <c r="E621" s="32" t="s">
        <v>460</v>
      </c>
      <c r="F621" s="32">
        <v>1000056865</v>
      </c>
      <c r="G621" s="34" t="s">
        <v>42</v>
      </c>
      <c r="H621" s="38">
        <v>66494</v>
      </c>
      <c r="I621" s="38">
        <v>11968.92</v>
      </c>
      <c r="J621" s="65">
        <f>H621+I621-K621</f>
        <v>78462.92</v>
      </c>
      <c r="K621" s="58"/>
    </row>
    <row r="622" spans="1:11" x14ac:dyDescent="0.25">
      <c r="A622" s="14">
        <v>44727</v>
      </c>
      <c r="B622" s="15" t="s">
        <v>458</v>
      </c>
      <c r="C622" s="49" t="s">
        <v>459</v>
      </c>
      <c r="D622" s="32">
        <v>5417</v>
      </c>
      <c r="E622" s="32" t="s">
        <v>461</v>
      </c>
      <c r="F622" s="32">
        <v>1000056894</v>
      </c>
      <c r="G622" s="34" t="s">
        <v>42</v>
      </c>
      <c r="H622" s="38">
        <v>66494</v>
      </c>
      <c r="I622" s="38">
        <v>11968.92</v>
      </c>
      <c r="J622" s="65">
        <f>H622+I622-K622</f>
        <v>78462.92</v>
      </c>
      <c r="K622" s="58"/>
    </row>
    <row r="623" spans="1:11" x14ac:dyDescent="0.25">
      <c r="A623" s="14">
        <v>44813</v>
      </c>
      <c r="B623" s="15" t="s">
        <v>458</v>
      </c>
      <c r="C623" s="49" t="s">
        <v>459</v>
      </c>
      <c r="D623" s="32">
        <v>5576</v>
      </c>
      <c r="E623" s="32" t="s">
        <v>462</v>
      </c>
      <c r="F623" s="32">
        <v>1000057465</v>
      </c>
      <c r="G623" s="34" t="s">
        <v>42</v>
      </c>
      <c r="H623" s="38">
        <v>5598.3600000000006</v>
      </c>
      <c r="I623" s="38">
        <v>1007.7</v>
      </c>
      <c r="J623" s="65">
        <f>H623+I623-K623</f>
        <v>6606.06</v>
      </c>
      <c r="K623" s="58"/>
    </row>
    <row r="624" spans="1:11" x14ac:dyDescent="0.25">
      <c r="A624" s="14">
        <v>44858</v>
      </c>
      <c r="B624" s="15" t="s">
        <v>458</v>
      </c>
      <c r="C624" s="49" t="s">
        <v>459</v>
      </c>
      <c r="D624" s="32">
        <v>5667</v>
      </c>
      <c r="E624" s="32" t="s">
        <v>1013</v>
      </c>
      <c r="F624" s="32">
        <v>1000057752</v>
      </c>
      <c r="G624" s="34" t="s">
        <v>42</v>
      </c>
      <c r="H624" s="38">
        <v>24000</v>
      </c>
      <c r="I624" s="38">
        <v>4320</v>
      </c>
      <c r="J624" s="65">
        <f>H624+I624-K624</f>
        <v>28320</v>
      </c>
      <c r="K624" s="58"/>
    </row>
    <row r="625" spans="1:11" x14ac:dyDescent="0.25">
      <c r="A625" s="76">
        <v>45014</v>
      </c>
      <c r="B625" s="31" t="s">
        <v>1701</v>
      </c>
      <c r="C625" s="32">
        <v>130936536</v>
      </c>
      <c r="D625" s="32">
        <v>5960</v>
      </c>
      <c r="E625" s="32" t="s">
        <v>1702</v>
      </c>
      <c r="F625" s="32">
        <v>1000058416</v>
      </c>
      <c r="G625" s="34" t="s">
        <v>963</v>
      </c>
      <c r="H625" s="38">
        <v>5598.36</v>
      </c>
      <c r="I625" s="38">
        <v>1007.7</v>
      </c>
      <c r="J625" s="78">
        <f>SUM(H625+I625)</f>
        <v>6606.0599999999995</v>
      </c>
      <c r="K625" s="58"/>
    </row>
    <row r="626" spans="1:11" x14ac:dyDescent="0.25">
      <c r="A626" s="70"/>
      <c r="B626" s="71" t="str">
        <f>B627</f>
        <v>GANBARO, SRL</v>
      </c>
      <c r="C626" s="89">
        <f>C627</f>
        <v>131234161</v>
      </c>
      <c r="D626" s="144" t="s">
        <v>8</v>
      </c>
      <c r="E626" s="145"/>
      <c r="F626" s="145"/>
      <c r="G626" s="145"/>
      <c r="H626" s="87"/>
      <c r="I626" s="87"/>
      <c r="J626" s="119"/>
      <c r="K626" s="75">
        <f>SUM(J627)</f>
        <v>18856.3</v>
      </c>
    </row>
    <row r="627" spans="1:11" x14ac:dyDescent="0.25">
      <c r="A627" s="76">
        <v>44994</v>
      </c>
      <c r="B627" s="31" t="s">
        <v>1703</v>
      </c>
      <c r="C627" s="32">
        <v>131234161</v>
      </c>
      <c r="D627" s="32">
        <v>4091</v>
      </c>
      <c r="E627" s="32" t="s">
        <v>260</v>
      </c>
      <c r="F627" s="32">
        <v>1000058346</v>
      </c>
      <c r="G627" s="34" t="s">
        <v>1614</v>
      </c>
      <c r="H627" s="38">
        <v>18856.3</v>
      </c>
      <c r="I627" s="38">
        <v>0</v>
      </c>
      <c r="J627" s="78">
        <f>SUM(H627+I627)</f>
        <v>18856.3</v>
      </c>
      <c r="K627" s="58"/>
    </row>
    <row r="628" spans="1:11" x14ac:dyDescent="0.25">
      <c r="A628" s="70"/>
      <c r="B628" s="71" t="str">
        <f>B629</f>
        <v xml:space="preserve">GUIVAL MEDICA </v>
      </c>
      <c r="C628" s="89">
        <f>C629</f>
        <v>131421709</v>
      </c>
      <c r="D628" s="144" t="s">
        <v>8</v>
      </c>
      <c r="E628" s="145"/>
      <c r="F628" s="145"/>
      <c r="G628" s="145"/>
      <c r="H628" s="87"/>
      <c r="I628" s="87"/>
      <c r="J628" s="119"/>
      <c r="K628" s="75">
        <f>SUM(J629:J636)</f>
        <v>278827.44</v>
      </c>
    </row>
    <row r="629" spans="1:11" x14ac:dyDescent="0.25">
      <c r="A629" s="14">
        <v>44211</v>
      </c>
      <c r="B629" s="15" t="s">
        <v>463</v>
      </c>
      <c r="C629" s="49">
        <v>131421709</v>
      </c>
      <c r="D629" s="32">
        <v>2402</v>
      </c>
      <c r="E629" s="32" t="s">
        <v>464</v>
      </c>
      <c r="F629" s="32">
        <v>1000052880</v>
      </c>
      <c r="G629" s="34" t="s">
        <v>465</v>
      </c>
      <c r="H629" s="38">
        <v>24966.39</v>
      </c>
      <c r="I629" s="38">
        <v>3701.28</v>
      </c>
      <c r="J629" s="65">
        <f t="shared" ref="J629:J635" si="28">H629+I629-K629</f>
        <v>28667.67</v>
      </c>
      <c r="K629" s="58"/>
    </row>
    <row r="630" spans="1:11" x14ac:dyDescent="0.25">
      <c r="A630" s="14">
        <v>44235</v>
      </c>
      <c r="B630" s="15" t="s">
        <v>463</v>
      </c>
      <c r="C630" s="49">
        <v>131421709</v>
      </c>
      <c r="D630" s="32">
        <v>2493</v>
      </c>
      <c r="E630" s="32" t="s">
        <v>441</v>
      </c>
      <c r="F630" s="32">
        <v>1000053045</v>
      </c>
      <c r="G630" s="34" t="s">
        <v>466</v>
      </c>
      <c r="H630" s="38">
        <v>40367.199999999997</v>
      </c>
      <c r="I630" s="38"/>
      <c r="J630" s="65">
        <f t="shared" si="28"/>
        <v>40367.199999999997</v>
      </c>
      <c r="K630" s="58"/>
    </row>
    <row r="631" spans="1:11" x14ac:dyDescent="0.25">
      <c r="A631" s="14">
        <v>44239</v>
      </c>
      <c r="B631" s="15" t="s">
        <v>463</v>
      </c>
      <c r="C631" s="49">
        <v>131421709</v>
      </c>
      <c r="D631" s="32">
        <v>2471</v>
      </c>
      <c r="E631" s="32" t="s">
        <v>467</v>
      </c>
      <c r="F631" s="32">
        <v>1000053068</v>
      </c>
      <c r="G631" s="34" t="s">
        <v>468</v>
      </c>
      <c r="H631" s="38">
        <v>12144.5</v>
      </c>
      <c r="I631" s="38">
        <v>1845.81</v>
      </c>
      <c r="J631" s="65">
        <f t="shared" si="28"/>
        <v>13990.31</v>
      </c>
      <c r="K631" s="58"/>
    </row>
    <row r="632" spans="1:11" x14ac:dyDescent="0.25">
      <c r="A632" s="14">
        <v>44258</v>
      </c>
      <c r="B632" s="15" t="s">
        <v>463</v>
      </c>
      <c r="C632" s="49">
        <v>131421709</v>
      </c>
      <c r="D632" s="32">
        <v>2532</v>
      </c>
      <c r="E632" s="32" t="s">
        <v>469</v>
      </c>
      <c r="F632" s="32">
        <v>1000053229</v>
      </c>
      <c r="G632" s="34" t="s">
        <v>470</v>
      </c>
      <c r="H632" s="38">
        <v>62855.3</v>
      </c>
      <c r="I632" s="38">
        <v>2370.6</v>
      </c>
      <c r="J632" s="65">
        <f t="shared" si="28"/>
        <v>65225.9</v>
      </c>
      <c r="K632" s="58"/>
    </row>
    <row r="633" spans="1:11" x14ac:dyDescent="0.25">
      <c r="A633" s="14">
        <v>44265</v>
      </c>
      <c r="B633" s="15" t="s">
        <v>463</v>
      </c>
      <c r="C633" s="16">
        <v>131421709</v>
      </c>
      <c r="D633" s="39">
        <v>3852</v>
      </c>
      <c r="E633" s="39" t="s">
        <v>442</v>
      </c>
      <c r="F633" s="39">
        <v>1000053252</v>
      </c>
      <c r="G633" s="41" t="s">
        <v>471</v>
      </c>
      <c r="H633" s="42">
        <v>46150.8</v>
      </c>
      <c r="I633" s="42"/>
      <c r="J633" s="51">
        <f t="shared" si="28"/>
        <v>46150.8</v>
      </c>
      <c r="K633" s="58"/>
    </row>
    <row r="634" spans="1:11" x14ac:dyDescent="0.25">
      <c r="A634" s="14">
        <v>44293</v>
      </c>
      <c r="B634" s="15" t="s">
        <v>463</v>
      </c>
      <c r="C634" s="16">
        <v>131421709</v>
      </c>
      <c r="D634" s="16">
        <v>3962</v>
      </c>
      <c r="E634" s="16" t="s">
        <v>472</v>
      </c>
      <c r="F634" s="16">
        <v>1000053474</v>
      </c>
      <c r="G634" s="17" t="s">
        <v>473</v>
      </c>
      <c r="H634" s="18">
        <v>34643.64</v>
      </c>
      <c r="I634" s="18">
        <v>3614.72</v>
      </c>
      <c r="J634" s="51">
        <f t="shared" si="28"/>
        <v>38258.36</v>
      </c>
      <c r="K634" s="58"/>
    </row>
    <row r="635" spans="1:11" x14ac:dyDescent="0.25">
      <c r="A635" s="14">
        <v>44302</v>
      </c>
      <c r="B635" s="15" t="s">
        <v>463</v>
      </c>
      <c r="C635" s="16">
        <v>131421709</v>
      </c>
      <c r="D635" s="16">
        <v>4016</v>
      </c>
      <c r="E635" s="16" t="s">
        <v>474</v>
      </c>
      <c r="F635" s="16">
        <v>1000053560</v>
      </c>
      <c r="G635" s="17" t="s">
        <v>475</v>
      </c>
      <c r="H635" s="18">
        <v>46167.199999999997</v>
      </c>
      <c r="I635" s="18"/>
      <c r="J635" s="51">
        <f t="shared" si="28"/>
        <v>46167.199999999997</v>
      </c>
      <c r="K635" s="58"/>
    </row>
    <row r="636" spans="1:11" x14ac:dyDescent="0.25">
      <c r="A636" s="70"/>
      <c r="B636" s="71" t="str">
        <f>B637</f>
        <v>GILDA INVESTMENT SRL</v>
      </c>
      <c r="C636" s="72">
        <f>C637</f>
        <v>131522025</v>
      </c>
      <c r="D636" s="138" t="s">
        <v>476</v>
      </c>
      <c r="E636" s="139"/>
      <c r="F636" s="139"/>
      <c r="G636" s="139"/>
      <c r="H636" s="119"/>
      <c r="I636" s="119"/>
      <c r="J636" s="119"/>
      <c r="K636" s="75">
        <f>SUM(J637:J639)</f>
        <v>1838361.9600000002</v>
      </c>
    </row>
    <row r="637" spans="1:11" x14ac:dyDescent="0.25">
      <c r="A637" s="14">
        <v>44853</v>
      </c>
      <c r="B637" s="15" t="s">
        <v>477</v>
      </c>
      <c r="C637" s="16">
        <v>131522025</v>
      </c>
      <c r="D637" s="16">
        <v>307</v>
      </c>
      <c r="E637" s="16" t="s">
        <v>478</v>
      </c>
      <c r="F637" s="16" t="s">
        <v>187</v>
      </c>
      <c r="G637" s="17" t="s">
        <v>476</v>
      </c>
      <c r="H637" s="18">
        <v>1044455.17</v>
      </c>
      <c r="I637" s="18">
        <v>188001.93</v>
      </c>
      <c r="J637" s="51">
        <v>616228.55000000005</v>
      </c>
      <c r="K637" s="58" t="s">
        <v>1704</v>
      </c>
    </row>
    <row r="638" spans="1:11" x14ac:dyDescent="0.25">
      <c r="A638" s="14">
        <v>44853</v>
      </c>
      <c r="B638" s="15" t="s">
        <v>477</v>
      </c>
      <c r="C638" s="25">
        <v>131522025</v>
      </c>
      <c r="D638" s="25">
        <v>308</v>
      </c>
      <c r="E638" s="25" t="s">
        <v>479</v>
      </c>
      <c r="F638" s="25" t="s">
        <v>187</v>
      </c>
      <c r="G638" s="27" t="s">
        <v>476</v>
      </c>
      <c r="H638" s="18">
        <v>1035706.28</v>
      </c>
      <c r="I638" s="18">
        <v>186427.13</v>
      </c>
      <c r="J638" s="51">
        <f>H638+I638-K638</f>
        <v>1222133.4100000001</v>
      </c>
      <c r="K638" s="58"/>
    </row>
    <row r="639" spans="1:11" x14ac:dyDescent="0.25">
      <c r="A639" s="70"/>
      <c r="B639" s="71" t="str">
        <f>B640</f>
        <v xml:space="preserve">GASTECH COMERCIAL, EIRL </v>
      </c>
      <c r="C639" s="86">
        <f>C640</f>
        <v>132137728</v>
      </c>
      <c r="D639" s="144" t="s">
        <v>476</v>
      </c>
      <c r="E639" s="145"/>
      <c r="F639" s="145"/>
      <c r="G639" s="145"/>
      <c r="H639" s="119"/>
      <c r="I639" s="119"/>
      <c r="J639" s="119"/>
      <c r="K639" s="75">
        <f>SUM(J640:J644)</f>
        <v>1039386.02</v>
      </c>
    </row>
    <row r="640" spans="1:11" x14ac:dyDescent="0.25">
      <c r="A640" s="14">
        <v>44872</v>
      </c>
      <c r="B640" s="15" t="s">
        <v>1014</v>
      </c>
      <c r="C640" s="32">
        <v>132137728</v>
      </c>
      <c r="D640" s="32">
        <v>6</v>
      </c>
      <c r="E640" s="32" t="s">
        <v>723</v>
      </c>
      <c r="F640" s="32" t="s">
        <v>187</v>
      </c>
      <c r="G640" s="34" t="s">
        <v>200</v>
      </c>
      <c r="H640" s="53">
        <v>512781</v>
      </c>
      <c r="I640" s="18">
        <v>89359.02</v>
      </c>
      <c r="J640" s="51">
        <f>H640+I640-K640</f>
        <v>602140.02</v>
      </c>
      <c r="K640" s="58"/>
    </row>
    <row r="641" spans="1:11" x14ac:dyDescent="0.25">
      <c r="A641" s="14">
        <v>44916</v>
      </c>
      <c r="B641" s="15" t="s">
        <v>1014</v>
      </c>
      <c r="C641" s="32">
        <v>132137728</v>
      </c>
      <c r="D641" s="32">
        <v>16</v>
      </c>
      <c r="E641" s="32" t="s">
        <v>363</v>
      </c>
      <c r="F641" s="33" t="s">
        <v>1492</v>
      </c>
      <c r="G641" s="34" t="s">
        <v>1207</v>
      </c>
      <c r="H641" s="53">
        <v>260000</v>
      </c>
      <c r="I641" s="18">
        <v>46800</v>
      </c>
      <c r="J641" s="51">
        <f>H641+I641-K641</f>
        <v>306800</v>
      </c>
      <c r="K641" s="58"/>
    </row>
    <row r="642" spans="1:11" x14ac:dyDescent="0.25">
      <c r="A642" s="14">
        <v>44966</v>
      </c>
      <c r="B642" s="15" t="s">
        <v>1014</v>
      </c>
      <c r="C642" s="32">
        <v>132137728</v>
      </c>
      <c r="D642" s="32">
        <v>104</v>
      </c>
      <c r="E642" s="32" t="s">
        <v>1158</v>
      </c>
      <c r="F642" s="33">
        <v>1000058235</v>
      </c>
      <c r="G642" s="34" t="s">
        <v>1493</v>
      </c>
      <c r="H642" s="53">
        <v>39500</v>
      </c>
      <c r="I642" s="18">
        <v>7110</v>
      </c>
      <c r="J642" s="51">
        <f>H642+I642-K642</f>
        <v>46610</v>
      </c>
      <c r="K642" s="58"/>
    </row>
    <row r="643" spans="1:11" x14ac:dyDescent="0.25">
      <c r="A643" s="76">
        <v>44988</v>
      </c>
      <c r="B643" s="31" t="s">
        <v>1705</v>
      </c>
      <c r="C643" s="32">
        <v>132137728</v>
      </c>
      <c r="D643" s="32">
        <v>24</v>
      </c>
      <c r="E643" s="32" t="s">
        <v>1161</v>
      </c>
      <c r="F643" s="32">
        <v>1000058278</v>
      </c>
      <c r="G643" s="34" t="s">
        <v>963</v>
      </c>
      <c r="H643" s="38">
        <v>15060</v>
      </c>
      <c r="I643" s="38">
        <v>2106</v>
      </c>
      <c r="J643" s="78">
        <f>SUM(H643+I643)</f>
        <v>17166</v>
      </c>
      <c r="K643" s="58"/>
    </row>
    <row r="644" spans="1:11" x14ac:dyDescent="0.25">
      <c r="A644" s="76">
        <v>45013</v>
      </c>
      <c r="B644" s="31" t="s">
        <v>1705</v>
      </c>
      <c r="C644" s="32">
        <v>132137728</v>
      </c>
      <c r="D644" s="32">
        <v>28</v>
      </c>
      <c r="E644" s="32" t="s">
        <v>1165</v>
      </c>
      <c r="F644" s="32">
        <v>1000058411</v>
      </c>
      <c r="G644" s="34" t="s">
        <v>963</v>
      </c>
      <c r="H644" s="38">
        <v>56500</v>
      </c>
      <c r="I644" s="38">
        <v>10170</v>
      </c>
      <c r="J644" s="78">
        <f>SUM(H644+I644)</f>
        <v>66670</v>
      </c>
      <c r="K644" s="58"/>
    </row>
    <row r="645" spans="1:11" x14ac:dyDescent="0.25">
      <c r="A645" s="70"/>
      <c r="B645" s="71" t="str">
        <f>B646</f>
        <v>GERENFAR,S.R.L. .</v>
      </c>
      <c r="C645" s="86">
        <f>C646</f>
        <v>132522443</v>
      </c>
      <c r="D645" s="144" t="s">
        <v>18</v>
      </c>
      <c r="E645" s="145"/>
      <c r="F645" s="145"/>
      <c r="G645" s="145"/>
      <c r="H645" s="88"/>
      <c r="I645" s="73"/>
      <c r="J645" s="74"/>
      <c r="K645" s="75">
        <f>SUM(J646)</f>
        <v>108000</v>
      </c>
    </row>
    <row r="646" spans="1:11" x14ac:dyDescent="0.25">
      <c r="A646" s="14">
        <v>44908</v>
      </c>
      <c r="B646" s="15" t="s">
        <v>1208</v>
      </c>
      <c r="C646" s="32">
        <v>132522443</v>
      </c>
      <c r="D646" s="32">
        <v>42</v>
      </c>
      <c r="E646" s="32" t="s">
        <v>375</v>
      </c>
      <c r="F646" s="32" t="s">
        <v>187</v>
      </c>
      <c r="G646" s="34" t="s">
        <v>18</v>
      </c>
      <c r="H646" s="53">
        <v>108000</v>
      </c>
      <c r="I646" s="18">
        <v>0</v>
      </c>
      <c r="J646" s="51">
        <f>H646+I646-K646</f>
        <v>108000</v>
      </c>
      <c r="K646" s="58"/>
    </row>
    <row r="647" spans="1:11" x14ac:dyDescent="0.25">
      <c r="A647" s="70"/>
      <c r="B647" s="71" t="str">
        <f>+B648</f>
        <v>HAUSPITAL,SRL.</v>
      </c>
      <c r="C647" s="86" t="str">
        <f>+C648</f>
        <v>131878539</v>
      </c>
      <c r="D647" s="144" t="s">
        <v>42</v>
      </c>
      <c r="E647" s="145"/>
      <c r="F647" s="145"/>
      <c r="G647" s="145"/>
      <c r="H647" s="119"/>
      <c r="I647" s="119"/>
      <c r="J647" s="119"/>
      <c r="K647" s="75">
        <f>SUM(J648:J652)</f>
        <v>271448</v>
      </c>
    </row>
    <row r="648" spans="1:11" x14ac:dyDescent="0.25">
      <c r="A648" s="14">
        <v>44715</v>
      </c>
      <c r="B648" s="15" t="s">
        <v>480</v>
      </c>
      <c r="C648" s="32" t="s">
        <v>481</v>
      </c>
      <c r="D648" s="32">
        <v>389</v>
      </c>
      <c r="E648" s="32" t="s">
        <v>482</v>
      </c>
      <c r="F648" s="32">
        <v>1000056804</v>
      </c>
      <c r="G648" s="34" t="s">
        <v>440</v>
      </c>
      <c r="H648" s="53">
        <v>93300</v>
      </c>
      <c r="I648" s="18">
        <v>16794</v>
      </c>
      <c r="J648" s="51">
        <f>H648+I648-K648</f>
        <v>110094</v>
      </c>
      <c r="K648" s="58"/>
    </row>
    <row r="649" spans="1:11" x14ac:dyDescent="0.25">
      <c r="A649" s="14">
        <v>44722</v>
      </c>
      <c r="B649" s="15" t="s">
        <v>480</v>
      </c>
      <c r="C649" s="32" t="s">
        <v>481</v>
      </c>
      <c r="D649" s="32">
        <v>397</v>
      </c>
      <c r="E649" s="32" t="s">
        <v>434</v>
      </c>
      <c r="F649" s="32">
        <v>1000056866</v>
      </c>
      <c r="G649" s="34" t="s">
        <v>42</v>
      </c>
      <c r="H649" s="53">
        <v>62200</v>
      </c>
      <c r="I649" s="18">
        <v>11196</v>
      </c>
      <c r="J649" s="51">
        <f>H649+I649-K649</f>
        <v>73396</v>
      </c>
      <c r="K649" s="58"/>
    </row>
    <row r="650" spans="1:11" x14ac:dyDescent="0.25">
      <c r="A650" s="14">
        <v>44736</v>
      </c>
      <c r="B650" s="15" t="s">
        <v>480</v>
      </c>
      <c r="C650" s="39" t="s">
        <v>481</v>
      </c>
      <c r="D650" s="39">
        <v>407</v>
      </c>
      <c r="E650" s="39" t="s">
        <v>483</v>
      </c>
      <c r="F650" s="39">
        <v>1000056969</v>
      </c>
      <c r="G650" s="41" t="s">
        <v>42</v>
      </c>
      <c r="H650" s="18">
        <v>35800</v>
      </c>
      <c r="I650" s="18"/>
      <c r="J650" s="51">
        <f>H650+I650-K650</f>
        <v>35800</v>
      </c>
      <c r="K650" s="58"/>
    </row>
    <row r="651" spans="1:11" x14ac:dyDescent="0.25">
      <c r="A651" s="14">
        <v>44743</v>
      </c>
      <c r="B651" s="15" t="s">
        <v>480</v>
      </c>
      <c r="C651" s="16" t="s">
        <v>481</v>
      </c>
      <c r="D651" s="16">
        <v>415</v>
      </c>
      <c r="E651" s="16" t="s">
        <v>484</v>
      </c>
      <c r="F651" s="16">
        <v>1000056996</v>
      </c>
      <c r="G651" s="17" t="s">
        <v>42</v>
      </c>
      <c r="H651" s="18">
        <v>15600</v>
      </c>
      <c r="I651" s="18">
        <v>2808</v>
      </c>
      <c r="J651" s="51">
        <f>H651+I651-K651</f>
        <v>18408</v>
      </c>
      <c r="K651" s="58"/>
    </row>
    <row r="652" spans="1:11" x14ac:dyDescent="0.25">
      <c r="A652" s="14">
        <v>44740</v>
      </c>
      <c r="B652" s="15" t="s">
        <v>480</v>
      </c>
      <c r="C652" s="16" t="s">
        <v>481</v>
      </c>
      <c r="D652" s="16">
        <v>456</v>
      </c>
      <c r="E652" s="16" t="s">
        <v>485</v>
      </c>
      <c r="F652" s="16">
        <v>1000056999</v>
      </c>
      <c r="G652" s="17" t="s">
        <v>42</v>
      </c>
      <c r="H652" s="18">
        <v>33750</v>
      </c>
      <c r="I652" s="18"/>
      <c r="J652" s="51">
        <f>H652+I652-K652</f>
        <v>33750</v>
      </c>
      <c r="K652" s="58"/>
    </row>
    <row r="653" spans="1:11" x14ac:dyDescent="0.25">
      <c r="A653" s="70"/>
      <c r="B653" s="71" t="str">
        <f>B654</f>
        <v>HEXAPOWER PHARMA S.R.L.</v>
      </c>
      <c r="C653" s="72" t="str">
        <f>C654</f>
        <v>131860028</v>
      </c>
      <c r="D653" s="138" t="str">
        <f>G654</f>
        <v>PRPOFOL GRAY</v>
      </c>
      <c r="E653" s="139"/>
      <c r="F653" s="139"/>
      <c r="G653" s="140"/>
      <c r="H653" s="73"/>
      <c r="I653" s="73"/>
      <c r="J653" s="74"/>
      <c r="K653" s="75">
        <f>SUM(J654:J657)</f>
        <v>299975</v>
      </c>
    </row>
    <row r="654" spans="1:11" x14ac:dyDescent="0.25">
      <c r="A654" s="14">
        <v>44662</v>
      </c>
      <c r="B654" s="15" t="s">
        <v>486</v>
      </c>
      <c r="C654" s="16" t="s">
        <v>487</v>
      </c>
      <c r="D654" s="16">
        <v>3004</v>
      </c>
      <c r="E654" s="16" t="s">
        <v>222</v>
      </c>
      <c r="F654" s="16">
        <v>1000056451</v>
      </c>
      <c r="G654" s="17" t="s">
        <v>488</v>
      </c>
      <c r="H654" s="18">
        <v>41000</v>
      </c>
      <c r="I654" s="18"/>
      <c r="J654" s="51">
        <f>H654+I654-K654</f>
        <v>41000</v>
      </c>
      <c r="K654" s="58"/>
    </row>
    <row r="655" spans="1:11" x14ac:dyDescent="0.25">
      <c r="A655" s="14">
        <v>44700</v>
      </c>
      <c r="B655" s="15" t="s">
        <v>486</v>
      </c>
      <c r="C655" s="16" t="s">
        <v>487</v>
      </c>
      <c r="D655" s="16">
        <v>3204</v>
      </c>
      <c r="E655" s="16" t="s">
        <v>1494</v>
      </c>
      <c r="F655" s="16">
        <v>1000056699</v>
      </c>
      <c r="G655" s="17" t="s">
        <v>489</v>
      </c>
      <c r="H655" s="18">
        <v>96000</v>
      </c>
      <c r="I655" s="18"/>
      <c r="J655" s="51">
        <f>H655+I655-K655</f>
        <v>96000</v>
      </c>
      <c r="K655" s="58"/>
    </row>
    <row r="656" spans="1:11" x14ac:dyDescent="0.25">
      <c r="A656" s="14">
        <v>44712</v>
      </c>
      <c r="B656" s="15" t="s">
        <v>486</v>
      </c>
      <c r="C656" s="16" t="s">
        <v>487</v>
      </c>
      <c r="D656" s="16">
        <v>3299</v>
      </c>
      <c r="E656" s="16" t="s">
        <v>189</v>
      </c>
      <c r="F656" s="16">
        <v>1000056774</v>
      </c>
      <c r="G656" s="17" t="s">
        <v>489</v>
      </c>
      <c r="H656" s="18">
        <v>162975</v>
      </c>
      <c r="I656" s="18"/>
      <c r="J656" s="51">
        <f>H656+I656-K656</f>
        <v>162975</v>
      </c>
      <c r="K656" s="58"/>
    </row>
    <row r="657" spans="1:11" x14ac:dyDescent="0.25">
      <c r="A657" s="70"/>
      <c r="B657" s="117" t="s">
        <v>15</v>
      </c>
      <c r="C657" s="72" t="s">
        <v>87</v>
      </c>
      <c r="D657" s="138" t="s">
        <v>42</v>
      </c>
      <c r="E657" s="139"/>
      <c r="F657" s="139"/>
      <c r="G657" s="139"/>
      <c r="H657" s="119"/>
      <c r="I657" s="119"/>
      <c r="J657" s="119"/>
      <c r="K657" s="75">
        <f>SUM(J658:J669)</f>
        <v>271230.75</v>
      </c>
    </row>
    <row r="658" spans="1:11" x14ac:dyDescent="0.25">
      <c r="A658" s="14">
        <v>44794</v>
      </c>
      <c r="B658" s="15" t="s">
        <v>15</v>
      </c>
      <c r="C658" s="16" t="s">
        <v>87</v>
      </c>
      <c r="D658" s="16">
        <v>27166</v>
      </c>
      <c r="E658" s="16" t="s">
        <v>490</v>
      </c>
      <c r="F658" s="16">
        <v>1000057145</v>
      </c>
      <c r="G658" s="17" t="s">
        <v>491</v>
      </c>
      <c r="H658" s="18">
        <v>113124.74</v>
      </c>
      <c r="I658" s="18">
        <v>8194.5</v>
      </c>
      <c r="J658" s="51">
        <f t="shared" ref="J658:J668" si="29">H658+I658-K658</f>
        <v>121319.24</v>
      </c>
      <c r="K658" s="58"/>
    </row>
    <row r="659" spans="1:11" x14ac:dyDescent="0.25">
      <c r="A659" s="14">
        <v>44804</v>
      </c>
      <c r="B659" s="15" t="s">
        <v>15</v>
      </c>
      <c r="C659" s="16" t="s">
        <v>87</v>
      </c>
      <c r="D659" s="16">
        <v>27221</v>
      </c>
      <c r="E659" s="16" t="s">
        <v>495</v>
      </c>
      <c r="F659" s="16" t="s">
        <v>172</v>
      </c>
      <c r="G659" s="17" t="s">
        <v>494</v>
      </c>
      <c r="H659" s="18">
        <v>8888.8799999999992</v>
      </c>
      <c r="I659" s="18">
        <v>1600</v>
      </c>
      <c r="J659" s="65">
        <f t="shared" si="29"/>
        <v>10488.88</v>
      </c>
      <c r="K659" s="58"/>
    </row>
    <row r="660" spans="1:11" x14ac:dyDescent="0.25">
      <c r="A660" s="14">
        <v>44805</v>
      </c>
      <c r="B660" s="15" t="s">
        <v>15</v>
      </c>
      <c r="C660" s="16" t="s">
        <v>87</v>
      </c>
      <c r="D660" s="16">
        <v>27373</v>
      </c>
      <c r="E660" s="16" t="s">
        <v>493</v>
      </c>
      <c r="F660" s="16" t="s">
        <v>172</v>
      </c>
      <c r="G660" s="17" t="s">
        <v>494</v>
      </c>
      <c r="H660" s="18">
        <v>8888.8799999999992</v>
      </c>
      <c r="I660" s="18">
        <v>1600</v>
      </c>
      <c r="J660" s="65">
        <f t="shared" si="29"/>
        <v>10488.88</v>
      </c>
      <c r="K660" s="58"/>
    </row>
    <row r="661" spans="1:11" x14ac:dyDescent="0.25">
      <c r="A661" s="14">
        <v>44860</v>
      </c>
      <c r="B661" s="15" t="s">
        <v>15</v>
      </c>
      <c r="C661" s="16" t="s">
        <v>87</v>
      </c>
      <c r="D661" s="16">
        <v>27525</v>
      </c>
      <c r="E661" s="16" t="s">
        <v>492</v>
      </c>
      <c r="F661" s="16">
        <v>1000057535</v>
      </c>
      <c r="G661" s="17" t="s">
        <v>50</v>
      </c>
      <c r="H661" s="18">
        <v>9900</v>
      </c>
      <c r="I661" s="18">
        <v>1782</v>
      </c>
      <c r="J661" s="51">
        <f t="shared" si="29"/>
        <v>11682</v>
      </c>
      <c r="K661" s="58"/>
    </row>
    <row r="662" spans="1:11" x14ac:dyDescent="0.25">
      <c r="A662" s="14">
        <v>44837</v>
      </c>
      <c r="B662" s="15" t="s">
        <v>15</v>
      </c>
      <c r="C662" s="16" t="s">
        <v>87</v>
      </c>
      <c r="D662" s="16">
        <v>27574</v>
      </c>
      <c r="E662" s="16" t="s">
        <v>496</v>
      </c>
      <c r="F662" s="16" t="s">
        <v>172</v>
      </c>
      <c r="G662" s="17" t="s">
        <v>494</v>
      </c>
      <c r="H662" s="18">
        <v>8888.8799999999992</v>
      </c>
      <c r="I662" s="18">
        <v>1600</v>
      </c>
      <c r="J662" s="51">
        <f t="shared" si="29"/>
        <v>10488.88</v>
      </c>
      <c r="K662" s="58"/>
    </row>
    <row r="663" spans="1:11" x14ac:dyDescent="0.25">
      <c r="A663" s="14">
        <v>44884</v>
      </c>
      <c r="B663" s="15" t="s">
        <v>15</v>
      </c>
      <c r="C663" s="16" t="s">
        <v>87</v>
      </c>
      <c r="D663" s="16">
        <v>27695</v>
      </c>
      <c r="E663" s="16" t="s">
        <v>497</v>
      </c>
      <c r="F663" s="16">
        <v>1000057732</v>
      </c>
      <c r="G663" s="17" t="s">
        <v>498</v>
      </c>
      <c r="H663" s="18">
        <v>36132.6</v>
      </c>
      <c r="I663" s="18">
        <v>6503.87</v>
      </c>
      <c r="J663" s="51">
        <f t="shared" si="29"/>
        <v>42636.47</v>
      </c>
      <c r="K663" s="58"/>
    </row>
    <row r="664" spans="1:11" x14ac:dyDescent="0.25">
      <c r="A664" s="14">
        <v>44866</v>
      </c>
      <c r="B664" s="15" t="s">
        <v>15</v>
      </c>
      <c r="C664" s="16" t="s">
        <v>87</v>
      </c>
      <c r="D664" s="16">
        <v>27766</v>
      </c>
      <c r="E664" s="16" t="s">
        <v>1015</v>
      </c>
      <c r="F664" s="16" t="s">
        <v>172</v>
      </c>
      <c r="G664" s="17" t="s">
        <v>1016</v>
      </c>
      <c r="H664" s="18">
        <v>8888.8799999999992</v>
      </c>
      <c r="I664" s="18">
        <v>1600</v>
      </c>
      <c r="J664" s="51">
        <f t="shared" si="29"/>
        <v>10488.88</v>
      </c>
      <c r="K664" s="58"/>
    </row>
    <row r="665" spans="1:11" x14ac:dyDescent="0.25">
      <c r="A665" s="14">
        <v>44896</v>
      </c>
      <c r="B665" s="15" t="s">
        <v>15</v>
      </c>
      <c r="C665" s="16" t="s">
        <v>87</v>
      </c>
      <c r="D665" s="16">
        <v>27949</v>
      </c>
      <c r="E665" s="16" t="s">
        <v>939</v>
      </c>
      <c r="F665" s="16" t="s">
        <v>172</v>
      </c>
      <c r="G665" s="17" t="s">
        <v>1016</v>
      </c>
      <c r="H665" s="18">
        <v>8888.8799999999992</v>
      </c>
      <c r="I665" s="18">
        <v>1600</v>
      </c>
      <c r="J665" s="51">
        <f t="shared" si="29"/>
        <v>10488.88</v>
      </c>
      <c r="K665" s="58"/>
    </row>
    <row r="666" spans="1:11" x14ac:dyDescent="0.25">
      <c r="A666" s="14">
        <v>44929</v>
      </c>
      <c r="B666" s="15" t="s">
        <v>15</v>
      </c>
      <c r="C666" s="16" t="s">
        <v>87</v>
      </c>
      <c r="D666" s="16">
        <v>28100</v>
      </c>
      <c r="E666" s="16" t="s">
        <v>1495</v>
      </c>
      <c r="F666" s="16" t="s">
        <v>172</v>
      </c>
      <c r="G666" s="17" t="s">
        <v>1016</v>
      </c>
      <c r="H666" s="18">
        <v>8888.8799999999992</v>
      </c>
      <c r="I666" s="18">
        <v>1600</v>
      </c>
      <c r="J666" s="51">
        <f t="shared" si="29"/>
        <v>10488.88</v>
      </c>
      <c r="K666" s="58"/>
    </row>
    <row r="667" spans="1:11" x14ac:dyDescent="0.25">
      <c r="A667" s="14">
        <v>44958</v>
      </c>
      <c r="B667" s="15" t="s">
        <v>15</v>
      </c>
      <c r="C667" s="16" t="s">
        <v>87</v>
      </c>
      <c r="D667" s="16">
        <v>28239</v>
      </c>
      <c r="E667" s="16" t="s">
        <v>1496</v>
      </c>
      <c r="F667" s="16" t="s">
        <v>172</v>
      </c>
      <c r="G667" s="17" t="s">
        <v>1016</v>
      </c>
      <c r="H667" s="18">
        <v>8888.8799999999992</v>
      </c>
      <c r="I667" s="18">
        <v>1600</v>
      </c>
      <c r="J667" s="51">
        <f t="shared" si="29"/>
        <v>10488.88</v>
      </c>
      <c r="K667" s="58"/>
    </row>
    <row r="668" spans="1:11" x14ac:dyDescent="0.25">
      <c r="A668" s="14">
        <v>44978</v>
      </c>
      <c r="B668" s="15" t="s">
        <v>15</v>
      </c>
      <c r="C668" s="16" t="s">
        <v>87</v>
      </c>
      <c r="D668" s="49">
        <v>28346</v>
      </c>
      <c r="E668" s="120" t="s">
        <v>1497</v>
      </c>
      <c r="F668" s="16" t="s">
        <v>172</v>
      </c>
      <c r="G668" s="17" t="s">
        <v>1016</v>
      </c>
      <c r="H668" s="18">
        <v>9900</v>
      </c>
      <c r="I668" s="18">
        <v>1782</v>
      </c>
      <c r="J668" s="51">
        <f t="shared" si="29"/>
        <v>11682</v>
      </c>
      <c r="K668" s="58"/>
    </row>
    <row r="669" spans="1:11" x14ac:dyDescent="0.25">
      <c r="A669" s="76">
        <v>44986</v>
      </c>
      <c r="B669" s="31" t="s">
        <v>1706</v>
      </c>
      <c r="C669" s="32">
        <v>101779111</v>
      </c>
      <c r="D669" s="32">
        <v>28385</v>
      </c>
      <c r="E669" s="32" t="s">
        <v>1707</v>
      </c>
      <c r="F669" s="32" t="s">
        <v>205</v>
      </c>
      <c r="G669" s="34" t="s">
        <v>1708</v>
      </c>
      <c r="H669" s="38">
        <v>8888.8799999999992</v>
      </c>
      <c r="I669" s="38">
        <v>1600</v>
      </c>
      <c r="J669" s="78">
        <f>SUM(H669+I669)</f>
        <v>10488.88</v>
      </c>
      <c r="K669" s="58"/>
    </row>
    <row r="670" spans="1:11" x14ac:dyDescent="0.25">
      <c r="A670" s="70"/>
      <c r="B670" s="71">
        <f>[2]PAGOS!B15</f>
        <v>0</v>
      </c>
      <c r="C670" s="72" t="str">
        <f>[2]PAGOS!D15</f>
        <v xml:space="preserve">FRANCIA GOMEZ CABRAL </v>
      </c>
      <c r="D670" s="138" t="s">
        <v>448</v>
      </c>
      <c r="E670" s="139"/>
      <c r="F670" s="139"/>
      <c r="G670" s="140"/>
      <c r="H670" s="73"/>
      <c r="I670" s="73"/>
      <c r="J670" s="74"/>
      <c r="K670" s="75">
        <f>SUM(J671:J676)</f>
        <v>214974.59</v>
      </c>
    </row>
    <row r="671" spans="1:11" x14ac:dyDescent="0.25">
      <c r="A671" s="14">
        <v>44749</v>
      </c>
      <c r="B671" s="15" t="s">
        <v>4</v>
      </c>
      <c r="C671" s="16" t="s">
        <v>88</v>
      </c>
      <c r="D671" s="16">
        <v>328294388</v>
      </c>
      <c r="E671" s="16" t="s">
        <v>501</v>
      </c>
      <c r="F671" s="16">
        <v>1000057038</v>
      </c>
      <c r="G671" s="17" t="s">
        <v>500</v>
      </c>
      <c r="H671" s="18">
        <v>79386.92</v>
      </c>
      <c r="I671" s="18">
        <v>7455.99</v>
      </c>
      <c r="J671" s="51">
        <f t="shared" ref="J671:J676" si="30">H671+I671-K671</f>
        <v>86842.91</v>
      </c>
      <c r="K671" s="58"/>
    </row>
    <row r="672" spans="1:11" x14ac:dyDescent="0.25">
      <c r="A672" s="14">
        <v>44776</v>
      </c>
      <c r="B672" s="15" t="s">
        <v>4</v>
      </c>
      <c r="C672" s="16" t="s">
        <v>88</v>
      </c>
      <c r="D672" s="16">
        <v>328514127</v>
      </c>
      <c r="E672" s="16" t="s">
        <v>502</v>
      </c>
      <c r="F672" s="16">
        <v>1000057204</v>
      </c>
      <c r="G672" s="17" t="s">
        <v>90</v>
      </c>
      <c r="H672" s="18">
        <v>116622</v>
      </c>
      <c r="I672" s="53"/>
      <c r="J672" s="51">
        <f t="shared" si="30"/>
        <v>116622</v>
      </c>
      <c r="K672" s="58"/>
    </row>
    <row r="673" spans="1:11" x14ac:dyDescent="0.25">
      <c r="A673" s="14">
        <v>44776</v>
      </c>
      <c r="B673" s="15" t="s">
        <v>4</v>
      </c>
      <c r="C673" s="16" t="s">
        <v>88</v>
      </c>
      <c r="D673" s="16">
        <v>328514125</v>
      </c>
      <c r="E673" s="16" t="s">
        <v>503</v>
      </c>
      <c r="F673" s="16">
        <v>1000057205</v>
      </c>
      <c r="G673" s="17" t="s">
        <v>89</v>
      </c>
      <c r="H673" s="18">
        <v>7680</v>
      </c>
      <c r="I673" s="53">
        <v>1228.8</v>
      </c>
      <c r="J673" s="51">
        <f t="shared" si="30"/>
        <v>8908.7999999999993</v>
      </c>
      <c r="K673" s="58"/>
    </row>
    <row r="674" spans="1:11" x14ac:dyDescent="0.25">
      <c r="A674" s="14">
        <v>44776</v>
      </c>
      <c r="B674" s="15" t="s">
        <v>4</v>
      </c>
      <c r="C674" s="16" t="s">
        <v>88</v>
      </c>
      <c r="D674" s="16">
        <v>328514128</v>
      </c>
      <c r="E674" s="16" t="s">
        <v>504</v>
      </c>
      <c r="F674" s="16">
        <v>1000057207</v>
      </c>
      <c r="G674" s="17" t="s">
        <v>91</v>
      </c>
      <c r="H674" s="18">
        <v>42336</v>
      </c>
      <c r="I674" s="53">
        <v>7620.48</v>
      </c>
      <c r="J674" s="51">
        <f t="shared" si="30"/>
        <v>49956.479999999996</v>
      </c>
      <c r="K674" s="58"/>
    </row>
    <row r="675" spans="1:11" x14ac:dyDescent="0.25">
      <c r="A675" s="14">
        <v>44749</v>
      </c>
      <c r="B675" s="15" t="s">
        <v>4</v>
      </c>
      <c r="C675" s="16" t="s">
        <v>88</v>
      </c>
      <c r="D675" s="16">
        <v>328303812</v>
      </c>
      <c r="E675" s="16" t="s">
        <v>505</v>
      </c>
      <c r="F675" s="16" t="s">
        <v>506</v>
      </c>
      <c r="G675" s="17" t="s">
        <v>507</v>
      </c>
      <c r="H675" s="18">
        <v>-45942</v>
      </c>
      <c r="I675" s="53"/>
      <c r="J675" s="51">
        <f t="shared" si="30"/>
        <v>-45942</v>
      </c>
      <c r="K675" s="58"/>
    </row>
    <row r="676" spans="1:11" x14ac:dyDescent="0.25">
      <c r="A676" s="14">
        <v>44776</v>
      </c>
      <c r="B676" s="15" t="s">
        <v>4</v>
      </c>
      <c r="C676" s="16" t="s">
        <v>88</v>
      </c>
      <c r="D676" s="16">
        <v>328523927</v>
      </c>
      <c r="E676" s="16" t="s">
        <v>508</v>
      </c>
      <c r="F676" s="16" t="s">
        <v>506</v>
      </c>
      <c r="G676" s="17" t="s">
        <v>92</v>
      </c>
      <c r="H676" s="18">
        <v>-1413.6</v>
      </c>
      <c r="I676" s="53"/>
      <c r="J676" s="51">
        <f t="shared" si="30"/>
        <v>-1413.6</v>
      </c>
      <c r="K676" s="58"/>
    </row>
    <row r="677" spans="1:11" x14ac:dyDescent="0.25">
      <c r="A677" s="70"/>
      <c r="B677" s="71" t="s">
        <v>20</v>
      </c>
      <c r="C677" s="72" t="s">
        <v>93</v>
      </c>
      <c r="D677" s="138" t="s">
        <v>8</v>
      </c>
      <c r="E677" s="139"/>
      <c r="F677" s="139"/>
      <c r="G677" s="139"/>
      <c r="H677" s="119"/>
      <c r="I677" s="119"/>
      <c r="J677" s="119"/>
      <c r="K677" s="75">
        <f>SUM(J678:J722)</f>
        <v>4209496.96</v>
      </c>
    </row>
    <row r="678" spans="1:11" x14ac:dyDescent="0.25">
      <c r="A678" s="14">
        <v>44610</v>
      </c>
      <c r="B678" s="15" t="s">
        <v>20</v>
      </c>
      <c r="C678" s="16" t="s">
        <v>93</v>
      </c>
      <c r="D678" s="16">
        <v>179</v>
      </c>
      <c r="E678" s="16" t="s">
        <v>226</v>
      </c>
      <c r="F678" s="16">
        <v>1000056045</v>
      </c>
      <c r="G678" s="17" t="s">
        <v>8</v>
      </c>
      <c r="H678" s="18">
        <v>68572.84</v>
      </c>
      <c r="I678" s="18">
        <v>0</v>
      </c>
      <c r="J678" s="51">
        <f>H678+I678-K678</f>
        <v>68572.84</v>
      </c>
      <c r="K678" s="58"/>
    </row>
    <row r="679" spans="1:11" x14ac:dyDescent="0.25">
      <c r="A679" s="14">
        <v>44641</v>
      </c>
      <c r="B679" s="15" t="s">
        <v>20</v>
      </c>
      <c r="C679" s="16" t="s">
        <v>93</v>
      </c>
      <c r="D679" s="16">
        <v>191</v>
      </c>
      <c r="E679" s="16" t="s">
        <v>511</v>
      </c>
      <c r="F679" s="16">
        <v>1000056254</v>
      </c>
      <c r="G679" s="17" t="s">
        <v>8</v>
      </c>
      <c r="H679" s="18">
        <v>103280</v>
      </c>
      <c r="I679" s="18">
        <v>18590.400000000001</v>
      </c>
      <c r="J679" s="51">
        <f t="shared" ref="J679:J721" si="31">H679+I679-K679</f>
        <v>121870.39999999999</v>
      </c>
      <c r="K679" s="58"/>
    </row>
    <row r="680" spans="1:11" x14ac:dyDescent="0.25">
      <c r="A680" s="14">
        <v>44663</v>
      </c>
      <c r="B680" s="15" t="s">
        <v>20</v>
      </c>
      <c r="C680" s="16" t="s">
        <v>93</v>
      </c>
      <c r="D680" s="16">
        <v>201</v>
      </c>
      <c r="E680" s="16" t="s">
        <v>238</v>
      </c>
      <c r="F680" s="16">
        <v>1000056422</v>
      </c>
      <c r="G680" s="17" t="s">
        <v>8</v>
      </c>
      <c r="H680" s="18">
        <v>164575.20000000001</v>
      </c>
      <c r="I680" s="18"/>
      <c r="J680" s="51">
        <f>H680+I680-K680</f>
        <v>164575.20000000001</v>
      </c>
      <c r="K680" s="58"/>
    </row>
    <row r="681" spans="1:11" x14ac:dyDescent="0.25">
      <c r="A681" s="14">
        <v>44663</v>
      </c>
      <c r="B681" s="15" t="s">
        <v>20</v>
      </c>
      <c r="C681" s="16" t="s">
        <v>93</v>
      </c>
      <c r="D681" s="16">
        <v>202</v>
      </c>
      <c r="E681" s="16" t="s">
        <v>239</v>
      </c>
      <c r="F681" s="16">
        <v>1000056439</v>
      </c>
      <c r="G681" s="17" t="s">
        <v>8</v>
      </c>
      <c r="H681" s="18">
        <v>109716.8</v>
      </c>
      <c r="I681" s="18"/>
      <c r="J681" s="51">
        <f t="shared" si="31"/>
        <v>109716.8</v>
      </c>
      <c r="K681" s="58"/>
    </row>
    <row r="682" spans="1:11" x14ac:dyDescent="0.25">
      <c r="A682" s="14">
        <v>44663</v>
      </c>
      <c r="B682" s="15" t="s">
        <v>20</v>
      </c>
      <c r="C682" s="16" t="s">
        <v>93</v>
      </c>
      <c r="D682" s="16">
        <v>205</v>
      </c>
      <c r="E682" s="16" t="s">
        <v>242</v>
      </c>
      <c r="F682" s="16">
        <v>1000056440</v>
      </c>
      <c r="G682" s="17" t="s">
        <v>8</v>
      </c>
      <c r="H682" s="18">
        <v>64980</v>
      </c>
      <c r="I682" s="18">
        <v>11696.4</v>
      </c>
      <c r="J682" s="51">
        <f>H682+I682-K682</f>
        <v>76676.399999999994</v>
      </c>
      <c r="K682" s="58"/>
    </row>
    <row r="683" spans="1:11" x14ac:dyDescent="0.25">
      <c r="A683" s="14">
        <v>44676</v>
      </c>
      <c r="B683" s="15" t="s">
        <v>20</v>
      </c>
      <c r="C683" s="16" t="s">
        <v>93</v>
      </c>
      <c r="D683" s="16">
        <v>208</v>
      </c>
      <c r="E683" s="16" t="s">
        <v>245</v>
      </c>
      <c r="F683" s="16">
        <v>1000056333</v>
      </c>
      <c r="G683" s="17" t="s">
        <v>8</v>
      </c>
      <c r="H683" s="18">
        <v>109334</v>
      </c>
      <c r="I683" s="18">
        <v>19680.12</v>
      </c>
      <c r="J683" s="51">
        <f t="shared" si="31"/>
        <v>129014.12</v>
      </c>
      <c r="K683" s="58"/>
    </row>
    <row r="684" spans="1:11" x14ac:dyDescent="0.25">
      <c r="A684" s="14">
        <v>44677</v>
      </c>
      <c r="B684" s="15" t="s">
        <v>20</v>
      </c>
      <c r="C684" s="16" t="s">
        <v>93</v>
      </c>
      <c r="D684" s="16">
        <v>212</v>
      </c>
      <c r="E684" s="16" t="s">
        <v>249</v>
      </c>
      <c r="F684" s="16">
        <v>1000056502</v>
      </c>
      <c r="G684" s="17" t="s">
        <v>512</v>
      </c>
      <c r="H684" s="18">
        <v>61749.599999999999</v>
      </c>
      <c r="I684" s="18">
        <v>11114.93</v>
      </c>
      <c r="J684" s="51">
        <f>H684+I684-K684</f>
        <v>72864.53</v>
      </c>
      <c r="K684" s="58"/>
    </row>
    <row r="685" spans="1:11" x14ac:dyDescent="0.25">
      <c r="A685" s="14">
        <v>44680</v>
      </c>
      <c r="B685" s="15" t="s">
        <v>20</v>
      </c>
      <c r="C685" s="16" t="s">
        <v>93</v>
      </c>
      <c r="D685" s="16">
        <v>214</v>
      </c>
      <c r="E685" s="16" t="s">
        <v>251</v>
      </c>
      <c r="F685" s="16">
        <v>1000056555</v>
      </c>
      <c r="G685" s="17" t="s">
        <v>8</v>
      </c>
      <c r="H685" s="18">
        <v>46800</v>
      </c>
      <c r="I685" s="18">
        <v>8424</v>
      </c>
      <c r="J685" s="51">
        <f t="shared" si="31"/>
        <v>55224</v>
      </c>
      <c r="K685" s="58"/>
    </row>
    <row r="686" spans="1:11" x14ac:dyDescent="0.25">
      <c r="A686" s="14">
        <v>44745</v>
      </c>
      <c r="B686" s="15" t="s">
        <v>20</v>
      </c>
      <c r="C686" s="16" t="s">
        <v>93</v>
      </c>
      <c r="D686" s="16">
        <v>216</v>
      </c>
      <c r="E686" s="16" t="s">
        <v>513</v>
      </c>
      <c r="F686" s="16">
        <v>1000056554</v>
      </c>
      <c r="G686" s="17" t="s">
        <v>8</v>
      </c>
      <c r="H686" s="18">
        <v>97900</v>
      </c>
      <c r="I686" s="18">
        <v>17622</v>
      </c>
      <c r="J686" s="51">
        <f>H686+I686-K686</f>
        <v>115522</v>
      </c>
      <c r="K686" s="58"/>
    </row>
    <row r="687" spans="1:11" x14ac:dyDescent="0.25">
      <c r="A687" s="14">
        <v>44691</v>
      </c>
      <c r="B687" s="15" t="s">
        <v>20</v>
      </c>
      <c r="C687" s="16" t="s">
        <v>93</v>
      </c>
      <c r="D687" s="16">
        <v>218</v>
      </c>
      <c r="E687" s="16" t="s">
        <v>255</v>
      </c>
      <c r="F687" s="16">
        <v>1000056624</v>
      </c>
      <c r="G687" s="17" t="s">
        <v>42</v>
      </c>
      <c r="H687" s="18">
        <v>120600</v>
      </c>
      <c r="I687" s="18">
        <v>21708</v>
      </c>
      <c r="J687" s="51">
        <f t="shared" si="31"/>
        <v>142308</v>
      </c>
      <c r="K687" s="58"/>
    </row>
    <row r="688" spans="1:11" x14ac:dyDescent="0.25">
      <c r="A688" s="14">
        <v>44691</v>
      </c>
      <c r="B688" s="15" t="s">
        <v>20</v>
      </c>
      <c r="C688" s="16" t="s">
        <v>93</v>
      </c>
      <c r="D688" s="16">
        <v>220</v>
      </c>
      <c r="E688" s="16" t="s">
        <v>253</v>
      </c>
      <c r="F688" s="16">
        <v>1000056599</v>
      </c>
      <c r="G688" s="17" t="s">
        <v>8</v>
      </c>
      <c r="H688" s="18">
        <v>144000</v>
      </c>
      <c r="I688" s="18"/>
      <c r="J688" s="51">
        <f>H688+I688-K688</f>
        <v>144000</v>
      </c>
      <c r="K688" s="58"/>
    </row>
    <row r="689" spans="1:11" x14ac:dyDescent="0.25">
      <c r="A689" s="14">
        <v>44732</v>
      </c>
      <c r="B689" s="15" t="s">
        <v>20</v>
      </c>
      <c r="C689" s="16" t="s">
        <v>93</v>
      </c>
      <c r="D689" s="16">
        <v>242</v>
      </c>
      <c r="E689" s="16" t="s">
        <v>514</v>
      </c>
      <c r="F689" s="16">
        <v>1000056897</v>
      </c>
      <c r="G689" s="17" t="s">
        <v>42</v>
      </c>
      <c r="H689" s="18">
        <v>117480</v>
      </c>
      <c r="I689" s="18">
        <v>21146.400000000001</v>
      </c>
      <c r="J689" s="51">
        <f t="shared" si="31"/>
        <v>138626.4</v>
      </c>
      <c r="K689" s="58"/>
    </row>
    <row r="690" spans="1:11" x14ac:dyDescent="0.25">
      <c r="A690" s="14">
        <v>44799</v>
      </c>
      <c r="B690" s="15" t="s">
        <v>20</v>
      </c>
      <c r="C690" s="16" t="s">
        <v>93</v>
      </c>
      <c r="D690" s="16">
        <v>245</v>
      </c>
      <c r="E690" s="16" t="s">
        <v>515</v>
      </c>
      <c r="F690" s="16">
        <v>1000056966</v>
      </c>
      <c r="G690" s="17" t="s">
        <v>42</v>
      </c>
      <c r="H690" s="18">
        <v>136100</v>
      </c>
      <c r="I690" s="18">
        <v>24498</v>
      </c>
      <c r="J690" s="51">
        <f>H690+I690-K690</f>
        <v>160598</v>
      </c>
      <c r="K690" s="58"/>
    </row>
    <row r="691" spans="1:11" x14ac:dyDescent="0.25">
      <c r="A691" s="14">
        <v>44747</v>
      </c>
      <c r="B691" s="15" t="s">
        <v>20</v>
      </c>
      <c r="C691" s="16" t="s">
        <v>93</v>
      </c>
      <c r="D691" s="16">
        <v>250</v>
      </c>
      <c r="E691" s="16" t="s">
        <v>516</v>
      </c>
      <c r="F691" s="16">
        <v>1000057009</v>
      </c>
      <c r="G691" s="17" t="s">
        <v>42</v>
      </c>
      <c r="H691" s="18">
        <v>96002.2</v>
      </c>
      <c r="I691" s="18">
        <v>0</v>
      </c>
      <c r="J691" s="51">
        <f t="shared" si="31"/>
        <v>96002.2</v>
      </c>
      <c r="K691" s="58"/>
    </row>
    <row r="692" spans="1:11" x14ac:dyDescent="0.25">
      <c r="A692" s="14">
        <v>44761</v>
      </c>
      <c r="B692" s="15" t="s">
        <v>20</v>
      </c>
      <c r="C692" s="16" t="s">
        <v>93</v>
      </c>
      <c r="D692" s="16">
        <v>257</v>
      </c>
      <c r="E692" s="16" t="s">
        <v>517</v>
      </c>
      <c r="F692" s="16">
        <v>1000057103</v>
      </c>
      <c r="G692" s="17" t="s">
        <v>42</v>
      </c>
      <c r="H692" s="18">
        <v>97900</v>
      </c>
      <c r="I692" s="18">
        <v>17622</v>
      </c>
      <c r="J692" s="51">
        <f>H692+I692-K692</f>
        <v>115522</v>
      </c>
      <c r="K692" s="58"/>
    </row>
    <row r="693" spans="1:11" x14ac:dyDescent="0.25">
      <c r="A693" s="14">
        <v>44801</v>
      </c>
      <c r="B693" s="15" t="s">
        <v>20</v>
      </c>
      <c r="C693" s="16" t="s">
        <v>93</v>
      </c>
      <c r="D693" s="16">
        <v>269</v>
      </c>
      <c r="E693" s="16" t="s">
        <v>541</v>
      </c>
      <c r="F693" s="16">
        <v>1000057244</v>
      </c>
      <c r="G693" s="17" t="s">
        <v>542</v>
      </c>
      <c r="H693" s="18">
        <v>30588</v>
      </c>
      <c r="I693" s="18">
        <v>0</v>
      </c>
      <c r="J693" s="51">
        <f t="shared" si="31"/>
        <v>30588</v>
      </c>
      <c r="K693" s="58"/>
    </row>
    <row r="694" spans="1:11" x14ac:dyDescent="0.25">
      <c r="A694" s="14">
        <v>44783</v>
      </c>
      <c r="B694" s="15" t="s">
        <v>20</v>
      </c>
      <c r="C694" s="16" t="s">
        <v>93</v>
      </c>
      <c r="D694" s="16">
        <v>273</v>
      </c>
      <c r="E694" s="16" t="s">
        <v>543</v>
      </c>
      <c r="F694" s="16">
        <v>1000057246</v>
      </c>
      <c r="G694" s="17" t="s">
        <v>534</v>
      </c>
      <c r="H694" s="18">
        <v>136000</v>
      </c>
      <c r="I694" s="18">
        <v>0</v>
      </c>
      <c r="J694" s="51">
        <f>H694+I694-K694</f>
        <v>136000</v>
      </c>
      <c r="K694" s="58"/>
    </row>
    <row r="695" spans="1:11" x14ac:dyDescent="0.25">
      <c r="A695" s="14">
        <v>44784</v>
      </c>
      <c r="B695" s="15" t="s">
        <v>20</v>
      </c>
      <c r="C695" s="16" t="s">
        <v>93</v>
      </c>
      <c r="D695" s="16">
        <v>274</v>
      </c>
      <c r="E695" s="16" t="s">
        <v>330</v>
      </c>
      <c r="F695" s="16">
        <v>1000057247</v>
      </c>
      <c r="G695" s="17" t="s">
        <v>544</v>
      </c>
      <c r="H695" s="18">
        <v>139302</v>
      </c>
      <c r="I695" s="18">
        <v>25074.36</v>
      </c>
      <c r="J695" s="51">
        <f t="shared" si="31"/>
        <v>164376.35999999999</v>
      </c>
      <c r="K695" s="58"/>
    </row>
    <row r="696" spans="1:11" x14ac:dyDescent="0.25">
      <c r="A696" s="14">
        <v>44792</v>
      </c>
      <c r="B696" s="15" t="s">
        <v>20</v>
      </c>
      <c r="C696" s="16" t="s">
        <v>93</v>
      </c>
      <c r="D696" s="16">
        <v>280</v>
      </c>
      <c r="E696" s="16" t="s">
        <v>390</v>
      </c>
      <c r="F696" s="16">
        <v>1000057320</v>
      </c>
      <c r="G696" s="17" t="s">
        <v>42</v>
      </c>
      <c r="H696" s="18">
        <v>97900</v>
      </c>
      <c r="I696" s="18">
        <v>17622</v>
      </c>
      <c r="J696" s="51">
        <f>H696+I696-K696</f>
        <v>115522</v>
      </c>
      <c r="K696" s="58"/>
    </row>
    <row r="697" spans="1:11" x14ac:dyDescent="0.25">
      <c r="A697" s="14">
        <v>44798</v>
      </c>
      <c r="B697" s="15" t="s">
        <v>20</v>
      </c>
      <c r="C697" s="16" t="s">
        <v>93</v>
      </c>
      <c r="D697" s="16">
        <v>284</v>
      </c>
      <c r="E697" s="16" t="s">
        <v>393</v>
      </c>
      <c r="F697" s="16">
        <v>1000057352</v>
      </c>
      <c r="G697" s="17" t="s">
        <v>42</v>
      </c>
      <c r="H697" s="18">
        <v>31400</v>
      </c>
      <c r="I697" s="18">
        <v>5652</v>
      </c>
      <c r="J697" s="51">
        <f t="shared" si="31"/>
        <v>37052</v>
      </c>
      <c r="K697" s="58"/>
    </row>
    <row r="698" spans="1:11" x14ac:dyDescent="0.25">
      <c r="A698" s="14">
        <v>44809</v>
      </c>
      <c r="B698" s="15" t="s">
        <v>20</v>
      </c>
      <c r="C698" s="16" t="s">
        <v>93</v>
      </c>
      <c r="D698" s="16">
        <v>289</v>
      </c>
      <c r="E698" s="16" t="s">
        <v>518</v>
      </c>
      <c r="F698" s="16">
        <v>1000057406</v>
      </c>
      <c r="G698" s="17" t="s">
        <v>519</v>
      </c>
      <c r="H698" s="18">
        <v>19668</v>
      </c>
      <c r="I698" s="18">
        <v>3540.24</v>
      </c>
      <c r="J698" s="51">
        <f>H698+I698-K698</f>
        <v>23208.239999999998</v>
      </c>
      <c r="K698" s="58"/>
    </row>
    <row r="699" spans="1:11" x14ac:dyDescent="0.25">
      <c r="A699" s="14">
        <v>44809</v>
      </c>
      <c r="B699" s="15" t="s">
        <v>20</v>
      </c>
      <c r="C699" s="16" t="s">
        <v>93</v>
      </c>
      <c r="D699" s="16">
        <v>290</v>
      </c>
      <c r="E699" s="16" t="s">
        <v>520</v>
      </c>
      <c r="F699" s="16">
        <v>1000057414</v>
      </c>
      <c r="G699" s="17" t="s">
        <v>521</v>
      </c>
      <c r="H699" s="18">
        <v>15700</v>
      </c>
      <c r="I699" s="18">
        <v>2826</v>
      </c>
      <c r="J699" s="51">
        <f t="shared" si="31"/>
        <v>18526</v>
      </c>
      <c r="K699" s="58"/>
    </row>
    <row r="700" spans="1:11" x14ac:dyDescent="0.25">
      <c r="A700" s="14">
        <v>44806</v>
      </c>
      <c r="B700" s="15" t="s">
        <v>20</v>
      </c>
      <c r="C700" s="16" t="s">
        <v>93</v>
      </c>
      <c r="D700" s="16">
        <v>291</v>
      </c>
      <c r="E700" s="16" t="s">
        <v>523</v>
      </c>
      <c r="F700" s="16">
        <v>1000057429</v>
      </c>
      <c r="G700" s="17" t="s">
        <v>524</v>
      </c>
      <c r="H700" s="18">
        <v>115000</v>
      </c>
      <c r="I700" s="18">
        <v>0</v>
      </c>
      <c r="J700" s="51">
        <f>H700+I700-K700</f>
        <v>115000</v>
      </c>
      <c r="K700" s="58"/>
    </row>
    <row r="701" spans="1:11" x14ac:dyDescent="0.25">
      <c r="A701" s="14">
        <v>44809</v>
      </c>
      <c r="B701" s="15" t="s">
        <v>20</v>
      </c>
      <c r="C701" s="16" t="s">
        <v>93</v>
      </c>
      <c r="D701" s="16">
        <v>292</v>
      </c>
      <c r="E701" s="16" t="s">
        <v>397</v>
      </c>
      <c r="F701" s="16">
        <v>1000057415</v>
      </c>
      <c r="G701" s="17" t="s">
        <v>522</v>
      </c>
      <c r="H701" s="18">
        <v>160000</v>
      </c>
      <c r="I701" s="18">
        <v>0</v>
      </c>
      <c r="J701" s="51">
        <f t="shared" si="31"/>
        <v>160000</v>
      </c>
      <c r="K701" s="58"/>
    </row>
    <row r="702" spans="1:11" x14ac:dyDescent="0.25">
      <c r="A702" s="14">
        <v>44813</v>
      </c>
      <c r="B702" s="15" t="s">
        <v>20</v>
      </c>
      <c r="C702" s="16" t="s">
        <v>93</v>
      </c>
      <c r="D702" s="16">
        <v>294</v>
      </c>
      <c r="E702" s="16" t="s">
        <v>525</v>
      </c>
      <c r="F702" s="16">
        <v>1000057430</v>
      </c>
      <c r="G702" s="17" t="s">
        <v>526</v>
      </c>
      <c r="H702" s="18">
        <v>120000</v>
      </c>
      <c r="I702" s="18">
        <v>0</v>
      </c>
      <c r="J702" s="51">
        <f>H702+I702-K702</f>
        <v>120000</v>
      </c>
      <c r="K702" s="58"/>
    </row>
    <row r="703" spans="1:11" x14ac:dyDescent="0.25">
      <c r="A703" s="14">
        <v>44816</v>
      </c>
      <c r="B703" s="15" t="s">
        <v>20</v>
      </c>
      <c r="C703" s="16" t="s">
        <v>93</v>
      </c>
      <c r="D703" s="16">
        <v>295</v>
      </c>
      <c r="E703" s="16" t="s">
        <v>532</v>
      </c>
      <c r="F703" s="16">
        <v>1000057488</v>
      </c>
      <c r="G703" s="17" t="s">
        <v>533</v>
      </c>
      <c r="H703" s="18">
        <v>3744</v>
      </c>
      <c r="I703" s="18">
        <v>673.92</v>
      </c>
      <c r="J703" s="51">
        <f t="shared" si="31"/>
        <v>4417.92</v>
      </c>
      <c r="K703" s="58"/>
    </row>
    <row r="704" spans="1:11" x14ac:dyDescent="0.25">
      <c r="A704" s="14">
        <v>44816</v>
      </c>
      <c r="B704" s="15" t="s">
        <v>20</v>
      </c>
      <c r="C704" s="16" t="s">
        <v>93</v>
      </c>
      <c r="D704" s="16">
        <v>296</v>
      </c>
      <c r="E704" s="16" t="s">
        <v>531</v>
      </c>
      <c r="F704" s="16">
        <v>1000057487</v>
      </c>
      <c r="G704" s="17" t="s">
        <v>521</v>
      </c>
      <c r="H704" s="18">
        <v>4710</v>
      </c>
      <c r="I704" s="18">
        <v>847.8</v>
      </c>
      <c r="J704" s="51">
        <f>H704+I704-K704</f>
        <v>5557.8</v>
      </c>
      <c r="K704" s="58"/>
    </row>
    <row r="705" spans="1:11" x14ac:dyDescent="0.25">
      <c r="A705" s="14">
        <v>44817</v>
      </c>
      <c r="B705" s="15" t="s">
        <v>20</v>
      </c>
      <c r="C705" s="16" t="s">
        <v>93</v>
      </c>
      <c r="D705" s="16">
        <v>297</v>
      </c>
      <c r="E705" s="16" t="s">
        <v>527</v>
      </c>
      <c r="F705" s="16">
        <v>1000057473</v>
      </c>
      <c r="G705" s="17" t="s">
        <v>528</v>
      </c>
      <c r="H705" s="18">
        <v>15734.4</v>
      </c>
      <c r="I705" s="18">
        <v>2832.19</v>
      </c>
      <c r="J705" s="51">
        <f t="shared" si="31"/>
        <v>18566.59</v>
      </c>
      <c r="K705" s="58"/>
    </row>
    <row r="706" spans="1:11" x14ac:dyDescent="0.25">
      <c r="A706" s="14">
        <v>44818</v>
      </c>
      <c r="B706" s="15" t="s">
        <v>20</v>
      </c>
      <c r="C706" s="16" t="s">
        <v>93</v>
      </c>
      <c r="D706" s="16">
        <v>299</v>
      </c>
      <c r="E706" s="16" t="s">
        <v>529</v>
      </c>
      <c r="F706" s="16">
        <v>1000057474</v>
      </c>
      <c r="G706" s="17" t="s">
        <v>530</v>
      </c>
      <c r="H706" s="18">
        <v>132000</v>
      </c>
      <c r="I706" s="18">
        <v>0</v>
      </c>
      <c r="J706" s="51">
        <f>H706+I706-K706</f>
        <v>132000</v>
      </c>
      <c r="K706" s="58"/>
    </row>
    <row r="707" spans="1:11" x14ac:dyDescent="0.25">
      <c r="A707" s="14">
        <v>44824</v>
      </c>
      <c r="B707" s="15" t="s">
        <v>20</v>
      </c>
      <c r="C707" s="16" t="s">
        <v>93</v>
      </c>
      <c r="D707" s="16">
        <v>303</v>
      </c>
      <c r="E707" s="16" t="s">
        <v>478</v>
      </c>
      <c r="F707" s="16">
        <v>1000057541</v>
      </c>
      <c r="G707" s="17" t="s">
        <v>536</v>
      </c>
      <c r="H707" s="18">
        <v>4672</v>
      </c>
      <c r="I707" s="18">
        <v>840.96</v>
      </c>
      <c r="J707" s="51">
        <f t="shared" si="31"/>
        <v>5512.96</v>
      </c>
      <c r="K707" s="58"/>
    </row>
    <row r="708" spans="1:11" x14ac:dyDescent="0.25">
      <c r="A708" s="14">
        <v>44824</v>
      </c>
      <c r="B708" s="15" t="s">
        <v>20</v>
      </c>
      <c r="C708" s="16" t="s">
        <v>93</v>
      </c>
      <c r="D708" s="16">
        <v>304</v>
      </c>
      <c r="E708" s="16" t="s">
        <v>479</v>
      </c>
      <c r="F708" s="16">
        <v>1000057520</v>
      </c>
      <c r="G708" s="17" t="s">
        <v>534</v>
      </c>
      <c r="H708" s="18">
        <v>160800</v>
      </c>
      <c r="I708" s="18">
        <v>0</v>
      </c>
      <c r="J708" s="51">
        <f>H708+I708-K708</f>
        <v>160800</v>
      </c>
      <c r="K708" s="58"/>
    </row>
    <row r="709" spans="1:11" x14ac:dyDescent="0.25">
      <c r="A709" s="14">
        <v>44915</v>
      </c>
      <c r="B709" s="15" t="s">
        <v>20</v>
      </c>
      <c r="C709" s="16" t="s">
        <v>93</v>
      </c>
      <c r="D709" s="16">
        <v>305</v>
      </c>
      <c r="E709" s="16" t="s">
        <v>402</v>
      </c>
      <c r="F709" s="16">
        <v>1000057521</v>
      </c>
      <c r="G709" s="17" t="s">
        <v>535</v>
      </c>
      <c r="H709" s="18">
        <v>65560</v>
      </c>
      <c r="I709" s="18">
        <v>11800.8</v>
      </c>
      <c r="J709" s="51">
        <f t="shared" si="31"/>
        <v>77360.800000000003</v>
      </c>
      <c r="K709" s="58"/>
    </row>
    <row r="710" spans="1:11" x14ac:dyDescent="0.25">
      <c r="A710" s="14">
        <v>44827</v>
      </c>
      <c r="B710" s="15" t="s">
        <v>20</v>
      </c>
      <c r="C710" s="16" t="s">
        <v>93</v>
      </c>
      <c r="D710" s="16">
        <v>311</v>
      </c>
      <c r="E710" s="16" t="s">
        <v>404</v>
      </c>
      <c r="F710" s="16">
        <v>1000057586</v>
      </c>
      <c r="G710" s="17" t="s">
        <v>526</v>
      </c>
      <c r="H710" s="18">
        <v>90000</v>
      </c>
      <c r="I710" s="18">
        <v>16200</v>
      </c>
      <c r="J710" s="51">
        <f>H710+I710-K710</f>
        <v>106200</v>
      </c>
      <c r="K710" s="58"/>
    </row>
    <row r="711" spans="1:11" x14ac:dyDescent="0.25">
      <c r="A711" s="14">
        <v>44831</v>
      </c>
      <c r="B711" s="15" t="s">
        <v>20</v>
      </c>
      <c r="C711" s="16" t="s">
        <v>93</v>
      </c>
      <c r="D711" s="16">
        <v>313</v>
      </c>
      <c r="E711" s="16" t="s">
        <v>538</v>
      </c>
      <c r="F711" s="16">
        <v>1000057596</v>
      </c>
      <c r="G711" s="17" t="s">
        <v>539</v>
      </c>
      <c r="H711" s="18">
        <v>49680</v>
      </c>
      <c r="I711" s="18">
        <v>0</v>
      </c>
      <c r="J711" s="51">
        <f t="shared" si="31"/>
        <v>49680</v>
      </c>
      <c r="K711" s="58"/>
    </row>
    <row r="712" spans="1:11" x14ac:dyDescent="0.25">
      <c r="A712" s="14">
        <v>44831</v>
      </c>
      <c r="B712" s="15" t="s">
        <v>20</v>
      </c>
      <c r="C712" s="16" t="s">
        <v>93</v>
      </c>
      <c r="D712" s="16">
        <v>314</v>
      </c>
      <c r="E712" s="16" t="s">
        <v>537</v>
      </c>
      <c r="F712" s="16">
        <v>1000057595</v>
      </c>
      <c r="G712" s="17" t="s">
        <v>530</v>
      </c>
      <c r="H712" s="18">
        <v>128000</v>
      </c>
      <c r="I712" s="18">
        <v>0</v>
      </c>
      <c r="J712" s="51">
        <f>H712+I712-K712</f>
        <v>128000</v>
      </c>
      <c r="K712" s="58"/>
    </row>
    <row r="713" spans="1:11" x14ac:dyDescent="0.25">
      <c r="A713" s="14">
        <v>44833</v>
      </c>
      <c r="B713" s="15" t="s">
        <v>20</v>
      </c>
      <c r="C713" s="16" t="s">
        <v>93</v>
      </c>
      <c r="D713" s="16">
        <v>315</v>
      </c>
      <c r="E713" s="16" t="s">
        <v>540</v>
      </c>
      <c r="F713" s="16">
        <v>1000057629</v>
      </c>
      <c r="G713" s="17" t="s">
        <v>530</v>
      </c>
      <c r="H713" s="18">
        <v>6240</v>
      </c>
      <c r="I713" s="18">
        <v>1123.2</v>
      </c>
      <c r="J713" s="51">
        <f t="shared" si="31"/>
        <v>7363.2</v>
      </c>
      <c r="K713" s="58"/>
    </row>
    <row r="714" spans="1:11" x14ac:dyDescent="0.25">
      <c r="A714" s="14">
        <v>44855</v>
      </c>
      <c r="B714" s="15" t="s">
        <v>20</v>
      </c>
      <c r="C714" s="16" t="s">
        <v>93</v>
      </c>
      <c r="D714" s="16">
        <v>340</v>
      </c>
      <c r="E714" s="16" t="s">
        <v>321</v>
      </c>
      <c r="F714" s="16">
        <v>1000057733</v>
      </c>
      <c r="G714" s="17" t="s">
        <v>42</v>
      </c>
      <c r="H714" s="18">
        <v>6240</v>
      </c>
      <c r="I714" s="18">
        <v>1123.2</v>
      </c>
      <c r="J714" s="51">
        <f>H714+I714-K714</f>
        <v>7363.2</v>
      </c>
      <c r="K714" s="58"/>
    </row>
    <row r="715" spans="1:11" x14ac:dyDescent="0.25">
      <c r="A715" s="14">
        <v>44880</v>
      </c>
      <c r="B715" s="15" t="s">
        <v>20</v>
      </c>
      <c r="C715" s="16" t="s">
        <v>93</v>
      </c>
      <c r="D715" s="16">
        <v>370</v>
      </c>
      <c r="E715" s="16" t="s">
        <v>351</v>
      </c>
      <c r="F715" s="16">
        <v>1000057885</v>
      </c>
      <c r="G715" s="17" t="s">
        <v>1210</v>
      </c>
      <c r="H715" s="18">
        <v>95850</v>
      </c>
      <c r="I715" s="18">
        <v>17253</v>
      </c>
      <c r="J715" s="51">
        <f t="shared" si="31"/>
        <v>113103</v>
      </c>
      <c r="K715" s="58"/>
    </row>
    <row r="716" spans="1:11" x14ac:dyDescent="0.25">
      <c r="A716" s="14">
        <v>44868</v>
      </c>
      <c r="B716" s="15" t="s">
        <v>20</v>
      </c>
      <c r="C716" s="16" t="s">
        <v>93</v>
      </c>
      <c r="D716" s="16">
        <v>372</v>
      </c>
      <c r="E716" s="16" t="s">
        <v>548</v>
      </c>
      <c r="F716" s="16">
        <v>1000057823</v>
      </c>
      <c r="G716" s="17" t="s">
        <v>1209</v>
      </c>
      <c r="H716" s="18">
        <v>80500</v>
      </c>
      <c r="I716" s="18">
        <v>0</v>
      </c>
      <c r="J716" s="51">
        <f>H716+I716-K716</f>
        <v>80500</v>
      </c>
      <c r="K716" s="58"/>
    </row>
    <row r="717" spans="1:11" x14ac:dyDescent="0.25">
      <c r="A717" s="14">
        <v>44886</v>
      </c>
      <c r="B717" s="15" t="s">
        <v>20</v>
      </c>
      <c r="C717" s="16" t="s">
        <v>93</v>
      </c>
      <c r="D717" s="16">
        <v>373</v>
      </c>
      <c r="E717" s="16" t="s">
        <v>352</v>
      </c>
      <c r="F717" s="16">
        <v>1000057913</v>
      </c>
      <c r="G717" s="17" t="s">
        <v>1211</v>
      </c>
      <c r="H717" s="18">
        <v>80500</v>
      </c>
      <c r="I717" s="18">
        <v>0</v>
      </c>
      <c r="J717" s="51">
        <f t="shared" si="31"/>
        <v>80500</v>
      </c>
      <c r="K717" s="58"/>
    </row>
    <row r="718" spans="1:11" x14ac:dyDescent="0.25">
      <c r="A718" s="14">
        <v>44926</v>
      </c>
      <c r="B718" s="15" t="s">
        <v>20</v>
      </c>
      <c r="C718" s="16" t="s">
        <v>93</v>
      </c>
      <c r="D718" s="16">
        <v>374</v>
      </c>
      <c r="E718" s="16" t="s">
        <v>353</v>
      </c>
      <c r="F718" s="16">
        <v>1000057956</v>
      </c>
      <c r="G718" s="17" t="s">
        <v>1210</v>
      </c>
      <c r="H718" s="18">
        <v>95850</v>
      </c>
      <c r="I718" s="18">
        <v>17253</v>
      </c>
      <c r="J718" s="51">
        <f>H718+I718-K718</f>
        <v>113103</v>
      </c>
      <c r="K718" s="58"/>
    </row>
    <row r="719" spans="1:11" x14ac:dyDescent="0.25">
      <c r="A719" s="14">
        <v>44887</v>
      </c>
      <c r="B719" s="15" t="s">
        <v>20</v>
      </c>
      <c r="C719" s="16" t="s">
        <v>93</v>
      </c>
      <c r="D719" s="16">
        <v>375</v>
      </c>
      <c r="E719" s="16" t="s">
        <v>449</v>
      </c>
      <c r="F719" s="16">
        <v>1000057955</v>
      </c>
      <c r="G719" s="17" t="s">
        <v>1210</v>
      </c>
      <c r="H719" s="18">
        <v>95850</v>
      </c>
      <c r="I719" s="18">
        <v>17253</v>
      </c>
      <c r="J719" s="51">
        <f t="shared" si="31"/>
        <v>113103</v>
      </c>
      <c r="K719" s="58"/>
    </row>
    <row r="720" spans="1:11" x14ac:dyDescent="0.25">
      <c r="A720" s="43">
        <v>44587</v>
      </c>
      <c r="B720" s="15" t="s">
        <v>20</v>
      </c>
      <c r="C720" s="16" t="s">
        <v>93</v>
      </c>
      <c r="D720" s="16">
        <v>406</v>
      </c>
      <c r="E720" s="16" t="s">
        <v>429</v>
      </c>
      <c r="F720" s="16">
        <v>1000057885</v>
      </c>
      <c r="G720" s="17" t="s">
        <v>1498</v>
      </c>
      <c r="H720" s="44">
        <v>135000</v>
      </c>
      <c r="I720" s="44">
        <v>0</v>
      </c>
      <c r="J720" s="51">
        <f>H720+I720-K720</f>
        <v>135000</v>
      </c>
      <c r="K720" s="58"/>
    </row>
    <row r="721" spans="1:11" x14ac:dyDescent="0.25">
      <c r="A721" s="43">
        <v>44588</v>
      </c>
      <c r="B721" s="15" t="s">
        <v>20</v>
      </c>
      <c r="C721" s="16" t="s">
        <v>93</v>
      </c>
      <c r="D721" s="16">
        <v>407</v>
      </c>
      <c r="E721" s="16" t="s">
        <v>423</v>
      </c>
      <c r="F721" s="16">
        <v>1000058191</v>
      </c>
      <c r="G721" s="17" t="s">
        <v>1498</v>
      </c>
      <c r="H721" s="44">
        <v>120000</v>
      </c>
      <c r="I721" s="44">
        <v>0</v>
      </c>
      <c r="J721" s="51">
        <f t="shared" si="31"/>
        <v>120000</v>
      </c>
      <c r="K721" s="58"/>
    </row>
    <row r="722" spans="1:11" x14ac:dyDescent="0.25">
      <c r="A722" s="43">
        <v>44591</v>
      </c>
      <c r="B722" s="15" t="s">
        <v>20</v>
      </c>
      <c r="C722" s="16" t="s">
        <v>93</v>
      </c>
      <c r="D722" s="16">
        <v>408</v>
      </c>
      <c r="E722" s="16" t="s">
        <v>1138</v>
      </c>
      <c r="F722" s="16">
        <v>1000058182</v>
      </c>
      <c r="G722" s="17" t="s">
        <v>1498</v>
      </c>
      <c r="H722" s="44">
        <v>120000</v>
      </c>
      <c r="I722" s="44">
        <v>0</v>
      </c>
      <c r="J722" s="51">
        <f>H722+I722-K722</f>
        <v>120000</v>
      </c>
      <c r="K722" s="58"/>
    </row>
    <row r="723" spans="1:11" x14ac:dyDescent="0.25">
      <c r="A723" s="70"/>
      <c r="B723" s="71" t="str">
        <f>B724</f>
        <v xml:space="preserve">INVERSIONES BJ, SRL </v>
      </c>
      <c r="C723" s="72">
        <f>C724</f>
        <v>101548037</v>
      </c>
      <c r="D723" s="138" t="s">
        <v>18</v>
      </c>
      <c r="E723" s="139"/>
      <c r="F723" s="139"/>
      <c r="G723" s="140"/>
      <c r="H723" s="73"/>
      <c r="I723" s="73"/>
      <c r="J723" s="74"/>
      <c r="K723" s="75">
        <f>SUM(J724:J728)</f>
        <v>2067905</v>
      </c>
    </row>
    <row r="724" spans="1:11" ht="57.75" x14ac:dyDescent="0.25">
      <c r="A724" s="14">
        <v>44914</v>
      </c>
      <c r="B724" s="15" t="s">
        <v>1212</v>
      </c>
      <c r="C724" s="16">
        <v>101548037</v>
      </c>
      <c r="D724" s="16">
        <v>39</v>
      </c>
      <c r="E724" s="16" t="s">
        <v>372</v>
      </c>
      <c r="F724" s="22" t="s">
        <v>1213</v>
      </c>
      <c r="G724" s="17" t="s">
        <v>18</v>
      </c>
      <c r="H724" s="18">
        <v>862500</v>
      </c>
      <c r="I724" s="18">
        <v>0</v>
      </c>
      <c r="J724" s="51">
        <f>H724+I724-K724</f>
        <v>862500</v>
      </c>
      <c r="K724" s="58"/>
    </row>
    <row r="725" spans="1:11" x14ac:dyDescent="0.25">
      <c r="A725" s="14">
        <v>44718</v>
      </c>
      <c r="B725" s="15" t="s">
        <v>1212</v>
      </c>
      <c r="C725" s="16">
        <v>101548037</v>
      </c>
      <c r="D725" s="16">
        <v>40</v>
      </c>
      <c r="E725" s="16" t="s">
        <v>1709</v>
      </c>
      <c r="F725" s="22">
        <v>1000056810</v>
      </c>
      <c r="G725" s="17" t="s">
        <v>8</v>
      </c>
      <c r="H725" s="18">
        <v>144205</v>
      </c>
      <c r="I725" s="18">
        <v>0</v>
      </c>
      <c r="J725" s="51">
        <f>H725+I725-K725</f>
        <v>144205</v>
      </c>
      <c r="K725" s="58"/>
    </row>
    <row r="726" spans="1:11" ht="43.5" x14ac:dyDescent="0.25">
      <c r="A726" s="14">
        <v>44949</v>
      </c>
      <c r="B726" s="15" t="s">
        <v>1212</v>
      </c>
      <c r="C726" s="16">
        <v>101548037</v>
      </c>
      <c r="D726" s="16">
        <v>41</v>
      </c>
      <c r="E726" s="16" t="s">
        <v>383</v>
      </c>
      <c r="F726" s="22" t="s">
        <v>1388</v>
      </c>
      <c r="G726" s="17" t="s">
        <v>18</v>
      </c>
      <c r="H726" s="18">
        <v>950000</v>
      </c>
      <c r="I726" s="18">
        <v>0</v>
      </c>
      <c r="J726" s="51">
        <f>H726+I726-K726</f>
        <v>950000</v>
      </c>
      <c r="K726" s="58"/>
    </row>
    <row r="727" spans="1:11" ht="43.5" x14ac:dyDescent="0.25">
      <c r="A727" s="14">
        <v>44950</v>
      </c>
      <c r="B727" s="15" t="s">
        <v>1212</v>
      </c>
      <c r="C727" s="16">
        <v>101548037</v>
      </c>
      <c r="D727" s="16">
        <v>42</v>
      </c>
      <c r="E727" s="16" t="s">
        <v>375</v>
      </c>
      <c r="F727" s="22" t="s">
        <v>1389</v>
      </c>
      <c r="G727" s="17" t="s">
        <v>18</v>
      </c>
      <c r="H727" s="18">
        <v>111200</v>
      </c>
      <c r="I727" s="18">
        <v>0</v>
      </c>
      <c r="J727" s="51">
        <f>H727+I727-K727</f>
        <v>111200</v>
      </c>
      <c r="K727" s="58"/>
    </row>
    <row r="728" spans="1:11" x14ac:dyDescent="0.25">
      <c r="A728" s="70"/>
      <c r="B728" s="71" t="str">
        <f>B729</f>
        <v>IDEMESA, SRL</v>
      </c>
      <c r="C728" s="72">
        <f>C729</f>
        <v>130142254</v>
      </c>
      <c r="D728" s="138" t="s">
        <v>18</v>
      </c>
      <c r="E728" s="139"/>
      <c r="F728" s="139"/>
      <c r="G728" s="140"/>
      <c r="H728" s="73"/>
      <c r="I728" s="73"/>
      <c r="J728" s="74"/>
      <c r="K728" s="75">
        <f>SUM(J729:J730)</f>
        <v>225050</v>
      </c>
    </row>
    <row r="729" spans="1:11" ht="57.75" x14ac:dyDescent="0.25">
      <c r="A729" s="14">
        <v>44910</v>
      </c>
      <c r="B729" s="15" t="s">
        <v>1214</v>
      </c>
      <c r="C729" s="16">
        <v>130142254</v>
      </c>
      <c r="D729" s="16">
        <v>4086</v>
      </c>
      <c r="E729" s="16" t="s">
        <v>1215</v>
      </c>
      <c r="F729" s="22" t="s">
        <v>1098</v>
      </c>
      <c r="G729" s="17" t="s">
        <v>18</v>
      </c>
      <c r="H729" s="18">
        <v>43800</v>
      </c>
      <c r="I729" s="18">
        <v>0</v>
      </c>
      <c r="J729" s="51">
        <f>H729+I729-K729</f>
        <v>43800</v>
      </c>
      <c r="K729" s="58"/>
    </row>
    <row r="730" spans="1:11" ht="57.75" x14ac:dyDescent="0.25">
      <c r="A730" s="14">
        <v>44915</v>
      </c>
      <c r="B730" s="15" t="s">
        <v>1214</v>
      </c>
      <c r="C730" s="16">
        <v>130142254</v>
      </c>
      <c r="D730" s="16">
        <v>4089</v>
      </c>
      <c r="E730" s="16" t="s">
        <v>1216</v>
      </c>
      <c r="F730" s="22" t="s">
        <v>1213</v>
      </c>
      <c r="G730" s="17" t="s">
        <v>18</v>
      </c>
      <c r="H730" s="18">
        <v>181250</v>
      </c>
      <c r="I730" s="18">
        <v>0</v>
      </c>
      <c r="J730" s="51">
        <f>H730+I730-K730</f>
        <v>181250</v>
      </c>
      <c r="K730" s="58"/>
    </row>
    <row r="731" spans="1:11" x14ac:dyDescent="0.25">
      <c r="A731" s="70"/>
      <c r="B731" s="71" t="str">
        <f>B732</f>
        <v>INDUSTRIAS BANILEJAS, SAS</v>
      </c>
      <c r="C731" s="72">
        <f>C732</f>
        <v>101012072</v>
      </c>
      <c r="D731" s="138" t="s">
        <v>18</v>
      </c>
      <c r="E731" s="139"/>
      <c r="F731" s="139"/>
      <c r="G731" s="140"/>
      <c r="H731" s="73"/>
      <c r="I731" s="73"/>
      <c r="J731" s="74"/>
      <c r="K731" s="75">
        <f>SUM(J732:J734)</f>
        <v>54959.64</v>
      </c>
    </row>
    <row r="732" spans="1:11" x14ac:dyDescent="0.25">
      <c r="A732" s="76">
        <v>44987</v>
      </c>
      <c r="B732" s="31" t="s">
        <v>1710</v>
      </c>
      <c r="C732" s="32">
        <v>101012072</v>
      </c>
      <c r="D732" s="32">
        <v>906201256</v>
      </c>
      <c r="E732" s="32" t="s">
        <v>1711</v>
      </c>
      <c r="F732" s="32">
        <v>1000058275</v>
      </c>
      <c r="G732" s="34" t="s">
        <v>35</v>
      </c>
      <c r="H732" s="38">
        <v>17793</v>
      </c>
      <c r="I732" s="38">
        <v>2846.88</v>
      </c>
      <c r="J732" s="78">
        <f>SUM(H732+I732)</f>
        <v>20639.88</v>
      </c>
      <c r="K732" s="58"/>
    </row>
    <row r="733" spans="1:11" x14ac:dyDescent="0.25">
      <c r="A733" s="76">
        <v>45013</v>
      </c>
      <c r="B733" s="31" t="s">
        <v>1710</v>
      </c>
      <c r="C733" s="32">
        <v>101012072</v>
      </c>
      <c r="D733" s="32">
        <v>906305437</v>
      </c>
      <c r="E733" s="32" t="s">
        <v>1712</v>
      </c>
      <c r="F733" s="32">
        <v>1000058430</v>
      </c>
      <c r="G733" s="34" t="s">
        <v>35</v>
      </c>
      <c r="H733" s="38">
        <v>11793</v>
      </c>
      <c r="I733" s="38">
        <v>1886.88</v>
      </c>
      <c r="J733" s="78">
        <f>SUM(H733+I733)</f>
        <v>13679.880000000001</v>
      </c>
      <c r="K733" s="58"/>
    </row>
    <row r="734" spans="1:11" x14ac:dyDescent="0.25">
      <c r="A734" s="76">
        <v>44999</v>
      </c>
      <c r="B734" s="31" t="s">
        <v>1710</v>
      </c>
      <c r="C734" s="32">
        <v>101012072</v>
      </c>
      <c r="D734" s="32">
        <v>906248300</v>
      </c>
      <c r="E734" s="32" t="s">
        <v>1713</v>
      </c>
      <c r="F734" s="32">
        <v>1000058431</v>
      </c>
      <c r="G734" s="34" t="s">
        <v>35</v>
      </c>
      <c r="H734" s="38">
        <v>17793</v>
      </c>
      <c r="I734" s="38">
        <v>2846.88</v>
      </c>
      <c r="J734" s="78">
        <f>SUM(H734+I734)</f>
        <v>20639.88</v>
      </c>
      <c r="K734" s="58"/>
    </row>
    <row r="735" spans="1:11" x14ac:dyDescent="0.25">
      <c r="A735" s="70"/>
      <c r="B735" s="71" t="s">
        <v>547</v>
      </c>
      <c r="C735" s="72">
        <v>117840652</v>
      </c>
      <c r="D735" s="138" t="s">
        <v>42</v>
      </c>
      <c r="E735" s="139"/>
      <c r="F735" s="139"/>
      <c r="G735" s="140"/>
      <c r="H735" s="73"/>
      <c r="I735" s="73"/>
      <c r="J735" s="74"/>
      <c r="K735" s="75">
        <f>SUM(J736:J739)</f>
        <v>1614240</v>
      </c>
    </row>
    <row r="736" spans="1:11" ht="57.75" x14ac:dyDescent="0.25">
      <c r="A736" s="14">
        <v>44873</v>
      </c>
      <c r="B736" s="15" t="s">
        <v>547</v>
      </c>
      <c r="C736" s="16">
        <v>117840652</v>
      </c>
      <c r="D736" s="16">
        <v>6579</v>
      </c>
      <c r="E736" s="16" t="s">
        <v>1017</v>
      </c>
      <c r="F736" s="22" t="s">
        <v>1018</v>
      </c>
      <c r="G736" s="17" t="s">
        <v>1019</v>
      </c>
      <c r="H736" s="18">
        <v>750000</v>
      </c>
      <c r="I736" s="18">
        <v>0</v>
      </c>
      <c r="J736" s="51">
        <f>H736+I736-K736</f>
        <v>750000</v>
      </c>
      <c r="K736" s="58"/>
    </row>
    <row r="737" spans="1:11" ht="57.75" x14ac:dyDescent="0.25">
      <c r="A737" s="14">
        <v>44859</v>
      </c>
      <c r="B737" s="15" t="s">
        <v>547</v>
      </c>
      <c r="C737" s="16">
        <v>117840652</v>
      </c>
      <c r="D737" s="16">
        <v>6525</v>
      </c>
      <c r="E737" s="16" t="s">
        <v>1020</v>
      </c>
      <c r="F737" s="22" t="s">
        <v>1021</v>
      </c>
      <c r="G737" s="17" t="s">
        <v>1019</v>
      </c>
      <c r="H737" s="18">
        <v>750000</v>
      </c>
      <c r="I737" s="18">
        <v>0</v>
      </c>
      <c r="J737" s="51">
        <f>H737+I737-K737</f>
        <v>750000</v>
      </c>
      <c r="K737" s="58"/>
    </row>
    <row r="738" spans="1:11" x14ac:dyDescent="0.25">
      <c r="A738" s="76">
        <v>44967</v>
      </c>
      <c r="B738" s="31" t="s">
        <v>1714</v>
      </c>
      <c r="C738" s="32">
        <v>117840652</v>
      </c>
      <c r="D738" s="32">
        <v>6857</v>
      </c>
      <c r="E738" s="32" t="s">
        <v>1715</v>
      </c>
      <c r="F738" s="32">
        <v>1000058240</v>
      </c>
      <c r="G738" s="34" t="s">
        <v>1614</v>
      </c>
      <c r="H738" s="38">
        <v>114240</v>
      </c>
      <c r="I738" s="38">
        <v>0</v>
      </c>
      <c r="J738" s="78">
        <f>SUM(H738+I738)</f>
        <v>114240</v>
      </c>
      <c r="K738" s="58"/>
    </row>
    <row r="739" spans="1:11" x14ac:dyDescent="0.25">
      <c r="A739" s="70"/>
      <c r="B739" s="71" t="str">
        <f>B740</f>
        <v xml:space="preserve">JERAM INVESTMET, SRL </v>
      </c>
      <c r="C739" s="72">
        <f>C740</f>
        <v>132259106</v>
      </c>
      <c r="D739" s="138" t="s">
        <v>101</v>
      </c>
      <c r="E739" s="139"/>
      <c r="F739" s="139"/>
      <c r="G739" s="140"/>
      <c r="H739" s="73"/>
      <c r="I739" s="73"/>
      <c r="J739" s="74"/>
      <c r="K739" s="75">
        <f>SUM(J740:J742)</f>
        <v>733010.1</v>
      </c>
    </row>
    <row r="740" spans="1:11" x14ac:dyDescent="0.25">
      <c r="A740" s="14">
        <v>44886</v>
      </c>
      <c r="B740" s="15" t="s">
        <v>546</v>
      </c>
      <c r="C740" s="16">
        <v>132259106</v>
      </c>
      <c r="D740" s="16">
        <v>62</v>
      </c>
      <c r="E740" s="16" t="s">
        <v>1022</v>
      </c>
      <c r="F740" s="16" t="s">
        <v>187</v>
      </c>
      <c r="G740" s="17" t="s">
        <v>101</v>
      </c>
      <c r="H740" s="18">
        <v>308875</v>
      </c>
      <c r="I740" s="18">
        <v>55597.5</v>
      </c>
      <c r="J740" s="51">
        <f>H740+I740-K740</f>
        <v>364472.5</v>
      </c>
      <c r="K740" s="58"/>
    </row>
    <row r="741" spans="1:11" x14ac:dyDescent="0.25">
      <c r="A741" s="14">
        <v>44566</v>
      </c>
      <c r="B741" s="15" t="s">
        <v>546</v>
      </c>
      <c r="C741" s="16">
        <v>132259106</v>
      </c>
      <c r="D741" s="16">
        <v>65</v>
      </c>
      <c r="E741" s="16" t="s">
        <v>915</v>
      </c>
      <c r="F741" s="16" t="s">
        <v>781</v>
      </c>
      <c r="G741" s="17" t="s">
        <v>101</v>
      </c>
      <c r="H741" s="18">
        <v>312320</v>
      </c>
      <c r="I741" s="18">
        <v>56217.599999999999</v>
      </c>
      <c r="J741" s="51">
        <f>H741+I741-K741</f>
        <v>368537.59999999998</v>
      </c>
      <c r="K741" s="58"/>
    </row>
    <row r="742" spans="1:11" x14ac:dyDescent="0.25">
      <c r="A742" s="70"/>
      <c r="B742" s="71" t="str">
        <f>B743</f>
        <v>LINAMED</v>
      </c>
      <c r="C742" s="72">
        <f>C743</f>
        <v>132009622</v>
      </c>
      <c r="D742" s="138" t="s">
        <v>42</v>
      </c>
      <c r="E742" s="139"/>
      <c r="F742" s="139"/>
      <c r="G742" s="140"/>
      <c r="H742" s="73"/>
      <c r="I742" s="73"/>
      <c r="J742" s="74"/>
      <c r="K742" s="75">
        <f>SUM(J743:J746)</f>
        <v>299924.59999999998</v>
      </c>
    </row>
    <row r="743" spans="1:11" x14ac:dyDescent="0.25">
      <c r="A743" s="14">
        <v>44862</v>
      </c>
      <c r="B743" s="15" t="s">
        <v>1023</v>
      </c>
      <c r="C743" s="16">
        <v>132009622</v>
      </c>
      <c r="D743" s="16">
        <v>569</v>
      </c>
      <c r="E743" s="16" t="s">
        <v>361</v>
      </c>
      <c r="F743" s="16">
        <v>1000057810</v>
      </c>
      <c r="G743" s="17" t="s">
        <v>8</v>
      </c>
      <c r="H743" s="18">
        <v>106900</v>
      </c>
      <c r="I743" s="18">
        <v>19242</v>
      </c>
      <c r="J743" s="51">
        <f>H743+I743-K743</f>
        <v>126142</v>
      </c>
      <c r="K743" s="58"/>
    </row>
    <row r="744" spans="1:11" x14ac:dyDescent="0.25">
      <c r="A744" s="14">
        <v>44862</v>
      </c>
      <c r="B744" s="15" t="s">
        <v>1023</v>
      </c>
      <c r="C744" s="16">
        <v>132009622</v>
      </c>
      <c r="D744" s="16">
        <v>568</v>
      </c>
      <c r="E744" s="16" t="s">
        <v>360</v>
      </c>
      <c r="F744" s="16">
        <v>1000057807</v>
      </c>
      <c r="G744" s="17" t="s">
        <v>18</v>
      </c>
      <c r="H744" s="18">
        <v>156000</v>
      </c>
      <c r="I744" s="18">
        <v>0</v>
      </c>
      <c r="J744" s="51">
        <f>H744+I744-K744</f>
        <v>156000</v>
      </c>
      <c r="K744" s="58"/>
    </row>
    <row r="745" spans="1:11" x14ac:dyDescent="0.25">
      <c r="A745" s="14">
        <v>44868</v>
      </c>
      <c r="B745" s="15" t="s">
        <v>1023</v>
      </c>
      <c r="C745" s="16">
        <v>132009622</v>
      </c>
      <c r="D745" s="16">
        <v>584</v>
      </c>
      <c r="E745" s="16" t="s">
        <v>1217</v>
      </c>
      <c r="F745" s="16">
        <v>1000057809</v>
      </c>
      <c r="G745" s="17" t="s">
        <v>1218</v>
      </c>
      <c r="H745" s="18">
        <v>15070</v>
      </c>
      <c r="I745" s="18">
        <v>2712.6</v>
      </c>
      <c r="J745" s="51">
        <f>H745+I745-K745</f>
        <v>17782.599999999999</v>
      </c>
      <c r="K745" s="58"/>
    </row>
    <row r="746" spans="1:11" x14ac:dyDescent="0.25">
      <c r="A746" s="70"/>
      <c r="B746" s="71" t="str">
        <f>B747</f>
        <v xml:space="preserve">JOCACE, S.A. </v>
      </c>
      <c r="C746" s="72" t="str">
        <f>C747</f>
        <v>101567201</v>
      </c>
      <c r="D746" s="138" t="s">
        <v>42</v>
      </c>
      <c r="E746" s="139"/>
      <c r="F746" s="139"/>
      <c r="G746" s="140"/>
      <c r="H746" s="73"/>
      <c r="I746" s="73"/>
      <c r="J746" s="74"/>
      <c r="K746" s="75">
        <f>SUM(J747)</f>
        <v>30396.22</v>
      </c>
    </row>
    <row r="747" spans="1:11" x14ac:dyDescent="0.25">
      <c r="A747" s="14">
        <v>44767</v>
      </c>
      <c r="B747" s="15" t="s">
        <v>95</v>
      </c>
      <c r="C747" s="16" t="s">
        <v>94</v>
      </c>
      <c r="D747" s="16">
        <v>74642</v>
      </c>
      <c r="E747" s="16" t="s">
        <v>352</v>
      </c>
      <c r="F747" s="16">
        <v>1000057129</v>
      </c>
      <c r="G747" s="17" t="s">
        <v>51</v>
      </c>
      <c r="H747" s="18">
        <v>30396.22</v>
      </c>
      <c r="I747" s="18">
        <v>0</v>
      </c>
      <c r="J747" s="51">
        <f>H747+I747-K747</f>
        <v>30396.22</v>
      </c>
      <c r="K747" s="58"/>
    </row>
    <row r="748" spans="1:11" x14ac:dyDescent="0.25">
      <c r="A748" s="70"/>
      <c r="B748" s="71" t="str">
        <f>B749</f>
        <v>KRONGEL COMERCIAL, SRL</v>
      </c>
      <c r="C748" s="72">
        <f>C749</f>
        <v>131156304</v>
      </c>
      <c r="D748" s="138" t="s">
        <v>42</v>
      </c>
      <c r="E748" s="139"/>
      <c r="F748" s="139"/>
      <c r="G748" s="140"/>
      <c r="H748" s="73"/>
      <c r="I748" s="73"/>
      <c r="J748" s="74"/>
      <c r="K748" s="75">
        <f>SUM(J749)</f>
        <v>229628</v>
      </c>
    </row>
    <row r="749" spans="1:11" x14ac:dyDescent="0.25">
      <c r="A749" s="14">
        <v>44943</v>
      </c>
      <c r="B749" s="15" t="s">
        <v>1390</v>
      </c>
      <c r="C749" s="16">
        <v>131156304</v>
      </c>
      <c r="D749" s="16">
        <v>2554</v>
      </c>
      <c r="E749" s="16" t="s">
        <v>257</v>
      </c>
      <c r="F749" s="16" t="s">
        <v>1391</v>
      </c>
      <c r="G749" s="17" t="s">
        <v>51</v>
      </c>
      <c r="H749" s="18">
        <v>194600</v>
      </c>
      <c r="I749" s="18">
        <v>35028</v>
      </c>
      <c r="J749" s="51">
        <f>H749+I749-K749</f>
        <v>229628</v>
      </c>
      <c r="K749" s="58"/>
    </row>
    <row r="750" spans="1:11" x14ac:dyDescent="0.25">
      <c r="A750" s="70"/>
      <c r="B750" s="71" t="s">
        <v>549</v>
      </c>
      <c r="C750" s="72" t="s">
        <v>550</v>
      </c>
      <c r="D750" s="138" t="s">
        <v>8</v>
      </c>
      <c r="E750" s="139"/>
      <c r="F750" s="139"/>
      <c r="G750" s="140"/>
      <c r="H750" s="73"/>
      <c r="I750" s="73"/>
      <c r="J750" s="74"/>
      <c r="K750" s="75">
        <f>SUM(J751:J755)</f>
        <v>135355.12</v>
      </c>
    </row>
    <row r="751" spans="1:11" x14ac:dyDescent="0.25">
      <c r="A751" s="14">
        <v>44805</v>
      </c>
      <c r="B751" s="15" t="s">
        <v>549</v>
      </c>
      <c r="C751" s="16" t="s">
        <v>550</v>
      </c>
      <c r="D751" s="16">
        <v>51</v>
      </c>
      <c r="E751" s="16" t="s">
        <v>551</v>
      </c>
      <c r="F751" s="16">
        <v>1000057413</v>
      </c>
      <c r="G751" s="17" t="s">
        <v>552</v>
      </c>
      <c r="H751" s="18">
        <v>44995</v>
      </c>
      <c r="I751" s="18"/>
      <c r="J751" s="51">
        <f>H751+I751-K751</f>
        <v>44995</v>
      </c>
      <c r="K751" s="58"/>
    </row>
    <row r="752" spans="1:11" x14ac:dyDescent="0.25">
      <c r="A752" s="14">
        <v>44813</v>
      </c>
      <c r="B752" s="15" t="s">
        <v>549</v>
      </c>
      <c r="C752" s="16" t="s">
        <v>550</v>
      </c>
      <c r="D752" s="16">
        <v>63</v>
      </c>
      <c r="E752" s="16" t="s">
        <v>368</v>
      </c>
      <c r="F752" s="16">
        <v>1000057437</v>
      </c>
      <c r="G752" s="17" t="s">
        <v>8</v>
      </c>
      <c r="H752" s="18">
        <v>12452.82</v>
      </c>
      <c r="I752" s="18"/>
      <c r="J752" s="51">
        <f>H752+I752-K752</f>
        <v>12452.82</v>
      </c>
      <c r="K752" s="58"/>
    </row>
    <row r="753" spans="1:11" x14ac:dyDescent="0.25">
      <c r="A753" s="14">
        <v>44818</v>
      </c>
      <c r="B753" s="15" t="s">
        <v>549</v>
      </c>
      <c r="C753" s="16" t="s">
        <v>550</v>
      </c>
      <c r="D753" s="16">
        <v>71</v>
      </c>
      <c r="E753" s="16" t="s">
        <v>553</v>
      </c>
      <c r="F753" s="16">
        <v>1000057484</v>
      </c>
      <c r="G753" s="17" t="s">
        <v>554</v>
      </c>
      <c r="H753" s="18">
        <v>44967.3</v>
      </c>
      <c r="I753" s="18"/>
      <c r="J753" s="51">
        <f>H753+I753-K753</f>
        <v>44967.3</v>
      </c>
      <c r="K753" s="58"/>
    </row>
    <row r="754" spans="1:11" x14ac:dyDescent="0.25">
      <c r="A754" s="14">
        <v>44831</v>
      </c>
      <c r="B754" s="15" t="s">
        <v>549</v>
      </c>
      <c r="C754" s="16" t="s">
        <v>550</v>
      </c>
      <c r="D754" s="16">
        <v>77</v>
      </c>
      <c r="E754" s="16" t="s">
        <v>221</v>
      </c>
      <c r="F754" s="16">
        <v>1000057602</v>
      </c>
      <c r="G754" s="17" t="s">
        <v>554</v>
      </c>
      <c r="H754" s="18">
        <v>32940</v>
      </c>
      <c r="I754" s="18"/>
      <c r="J754" s="51">
        <f>H754+I754-K754</f>
        <v>32940</v>
      </c>
      <c r="K754" s="58"/>
    </row>
    <row r="755" spans="1:11" x14ac:dyDescent="0.25">
      <c r="A755" s="70"/>
      <c r="B755" s="71" t="s">
        <v>16</v>
      </c>
      <c r="C755" s="72" t="s">
        <v>96</v>
      </c>
      <c r="D755" s="138" t="s">
        <v>8</v>
      </c>
      <c r="E755" s="139"/>
      <c r="F755" s="139"/>
      <c r="G755" s="140"/>
      <c r="H755" s="73"/>
      <c r="I755" s="73"/>
      <c r="J755" s="74"/>
      <c r="K755" s="75">
        <f>SUM(J756:J761)</f>
        <v>420662.27</v>
      </c>
    </row>
    <row r="756" spans="1:11" x14ac:dyDescent="0.25">
      <c r="A756" s="14">
        <v>44817</v>
      </c>
      <c r="B756" s="15" t="s">
        <v>16</v>
      </c>
      <c r="C756" s="16">
        <v>101737751</v>
      </c>
      <c r="D756" s="16">
        <v>1502</v>
      </c>
      <c r="E756" s="16" t="s">
        <v>1219</v>
      </c>
      <c r="F756" s="16">
        <v>1000057496</v>
      </c>
      <c r="G756" s="17" t="s">
        <v>636</v>
      </c>
      <c r="H756" s="18">
        <v>114511.5</v>
      </c>
      <c r="I756" s="18">
        <v>19221.03</v>
      </c>
      <c r="J756" s="51">
        <v>133732.53</v>
      </c>
      <c r="K756" s="58"/>
    </row>
    <row r="757" spans="1:11" x14ac:dyDescent="0.25">
      <c r="A757" s="14">
        <v>44865</v>
      </c>
      <c r="B757" s="15" t="s">
        <v>16</v>
      </c>
      <c r="C757" s="16" t="s">
        <v>96</v>
      </c>
      <c r="D757" s="16">
        <v>14033</v>
      </c>
      <c r="E757" s="16" t="s">
        <v>1024</v>
      </c>
      <c r="F757" s="16">
        <v>1000057794</v>
      </c>
      <c r="G757" s="17" t="s">
        <v>636</v>
      </c>
      <c r="H757" s="18">
        <v>54164.98</v>
      </c>
      <c r="I757" s="18">
        <v>8219.7000000000007</v>
      </c>
      <c r="J757" s="51">
        <f>H757+I757-K757</f>
        <v>62384.680000000008</v>
      </c>
      <c r="K757" s="58"/>
    </row>
    <row r="758" spans="1:11" x14ac:dyDescent="0.25">
      <c r="A758" s="14">
        <v>44889</v>
      </c>
      <c r="B758" s="15" t="s">
        <v>16</v>
      </c>
      <c r="C758" s="16" t="s">
        <v>96</v>
      </c>
      <c r="D758" s="16">
        <v>14413</v>
      </c>
      <c r="E758" s="16" t="s">
        <v>1220</v>
      </c>
      <c r="F758" s="16">
        <v>1000057980</v>
      </c>
      <c r="G758" s="17" t="s">
        <v>8</v>
      </c>
      <c r="H758" s="18">
        <v>57757.8</v>
      </c>
      <c r="I758" s="18">
        <v>8019.22</v>
      </c>
      <c r="J758" s="51">
        <f>H758+I758-K758</f>
        <v>65777.02</v>
      </c>
      <c r="K758" s="58"/>
    </row>
    <row r="759" spans="1:11" x14ac:dyDescent="0.25">
      <c r="A759" s="14">
        <v>44938</v>
      </c>
      <c r="B759" s="15" t="s">
        <v>16</v>
      </c>
      <c r="C759" s="16" t="s">
        <v>96</v>
      </c>
      <c r="D759" s="16">
        <v>14969</v>
      </c>
      <c r="E759" s="16" t="s">
        <v>1499</v>
      </c>
      <c r="F759" s="16">
        <v>1000058138</v>
      </c>
      <c r="G759" s="17" t="s">
        <v>8</v>
      </c>
      <c r="H759" s="18">
        <v>44551.199999999997</v>
      </c>
      <c r="I759" s="18">
        <v>8019.22</v>
      </c>
      <c r="J759" s="51">
        <f>H759+I759-K759</f>
        <v>52570.42</v>
      </c>
      <c r="K759" s="58"/>
    </row>
    <row r="760" spans="1:11" x14ac:dyDescent="0.25">
      <c r="A760" s="76">
        <v>44988</v>
      </c>
      <c r="B760" s="31" t="s">
        <v>1716</v>
      </c>
      <c r="C760" s="32">
        <v>101737751</v>
      </c>
      <c r="D760" s="32">
        <v>15703</v>
      </c>
      <c r="E760" s="32" t="s">
        <v>1717</v>
      </c>
      <c r="F760" s="32">
        <v>1000058308</v>
      </c>
      <c r="G760" s="34" t="s">
        <v>1614</v>
      </c>
      <c r="H760" s="38">
        <v>97800.4</v>
      </c>
      <c r="I760" s="38">
        <v>8397.2199999999993</v>
      </c>
      <c r="J760" s="78">
        <f>SUM(H760+I760)</f>
        <v>106197.62</v>
      </c>
      <c r="K760" s="58"/>
    </row>
    <row r="761" spans="1:11" x14ac:dyDescent="0.25">
      <c r="A761" s="70"/>
      <c r="B761" s="71" t="str">
        <f>B762</f>
        <v>LETERAGO S.R.L.</v>
      </c>
      <c r="C761" s="72" t="str">
        <f>C762</f>
        <v>101013575</v>
      </c>
      <c r="D761" s="138" t="s">
        <v>18</v>
      </c>
      <c r="E761" s="139"/>
      <c r="F761" s="139"/>
      <c r="G761" s="140"/>
      <c r="H761" s="73"/>
      <c r="I761" s="73"/>
      <c r="J761" s="74"/>
      <c r="K761" s="75">
        <f>SUM(J762:J765)</f>
        <v>133338.96000000002</v>
      </c>
    </row>
    <row r="762" spans="1:11" x14ac:dyDescent="0.25">
      <c r="A762" s="14">
        <v>44382</v>
      </c>
      <c r="B762" s="15" t="s">
        <v>555</v>
      </c>
      <c r="C762" s="16" t="s">
        <v>556</v>
      </c>
      <c r="D762" s="16">
        <v>3435</v>
      </c>
      <c r="E762" s="16" t="s">
        <v>557</v>
      </c>
      <c r="F762" s="16">
        <v>1000054184</v>
      </c>
      <c r="G762" s="17" t="s">
        <v>558</v>
      </c>
      <c r="H762" s="18">
        <v>34569.360000000001</v>
      </c>
      <c r="I762" s="18"/>
      <c r="J762" s="51">
        <f>H762+I762-K762</f>
        <v>34569.360000000001</v>
      </c>
      <c r="K762" s="58"/>
    </row>
    <row r="763" spans="1:11" x14ac:dyDescent="0.25">
      <c r="A763" s="14">
        <v>44400</v>
      </c>
      <c r="B763" s="15" t="s">
        <v>555</v>
      </c>
      <c r="C763" s="16" t="s">
        <v>556</v>
      </c>
      <c r="D763" s="16">
        <v>3508</v>
      </c>
      <c r="E763" s="16" t="s">
        <v>561</v>
      </c>
      <c r="F763" s="16">
        <v>1000054329</v>
      </c>
      <c r="G763" s="17" t="s">
        <v>560</v>
      </c>
      <c r="H763" s="18">
        <v>49384.800000000003</v>
      </c>
      <c r="I763" s="18"/>
      <c r="J763" s="51">
        <f>H763+I763-K763</f>
        <v>49384.800000000003</v>
      </c>
      <c r="K763" s="58"/>
    </row>
    <row r="764" spans="1:11" x14ac:dyDescent="0.25">
      <c r="A764" s="14">
        <v>44476</v>
      </c>
      <c r="B764" s="15" t="s">
        <v>555</v>
      </c>
      <c r="C764" s="16" t="s">
        <v>556</v>
      </c>
      <c r="D764" s="16">
        <v>3860</v>
      </c>
      <c r="E764" s="16" t="s">
        <v>562</v>
      </c>
      <c r="F764" s="16">
        <v>1000054989</v>
      </c>
      <c r="G764" s="17" t="s">
        <v>558</v>
      </c>
      <c r="H764" s="18">
        <v>49384.800000000003</v>
      </c>
      <c r="I764" s="18"/>
      <c r="J764" s="51">
        <f>H764+I764-K764</f>
        <v>49384.800000000003</v>
      </c>
      <c r="K764" s="58"/>
    </row>
    <row r="765" spans="1:11" x14ac:dyDescent="0.25">
      <c r="A765" s="70"/>
      <c r="B765" s="71" t="str">
        <f>B766</f>
        <v>LINDE GAS DOMINICANA</v>
      </c>
      <c r="C765" s="72" t="str">
        <f>C766</f>
        <v>101694564</v>
      </c>
      <c r="D765" s="138" t="str">
        <f>G766</f>
        <v>OXIGENO</v>
      </c>
      <c r="E765" s="139"/>
      <c r="F765" s="139"/>
      <c r="G765" s="139"/>
      <c r="H765" s="119"/>
      <c r="I765" s="119"/>
      <c r="J765" s="119"/>
      <c r="K765" s="75">
        <f>SUM(J766:J853)</f>
        <v>8298312.5200000033</v>
      </c>
    </row>
    <row r="766" spans="1:11" x14ac:dyDescent="0.25">
      <c r="A766" s="14">
        <v>44747</v>
      </c>
      <c r="B766" s="15" t="s">
        <v>12</v>
      </c>
      <c r="C766" s="16" t="s">
        <v>97</v>
      </c>
      <c r="D766" s="16">
        <v>6244</v>
      </c>
      <c r="E766" s="16" t="s">
        <v>563</v>
      </c>
      <c r="F766" s="16" t="s">
        <v>172</v>
      </c>
      <c r="G766" s="17" t="s">
        <v>564</v>
      </c>
      <c r="H766" s="18">
        <v>11470.9</v>
      </c>
      <c r="I766" s="18">
        <v>1986.65</v>
      </c>
      <c r="J766" s="51">
        <f t="shared" ref="J766:J829" si="32">H766+I766-K766</f>
        <v>13457.55</v>
      </c>
      <c r="K766" s="58"/>
    </row>
    <row r="767" spans="1:11" x14ac:dyDescent="0.25">
      <c r="A767" s="14">
        <v>44767</v>
      </c>
      <c r="B767" s="15" t="s">
        <v>12</v>
      </c>
      <c r="C767" s="16" t="s">
        <v>97</v>
      </c>
      <c r="D767" s="16">
        <v>97069</v>
      </c>
      <c r="E767" s="16" t="s">
        <v>565</v>
      </c>
      <c r="F767" s="16" t="s">
        <v>172</v>
      </c>
      <c r="G767" s="17" t="s">
        <v>52</v>
      </c>
      <c r="H767" s="18">
        <v>9566.15</v>
      </c>
      <c r="I767" s="18">
        <v>1721.9</v>
      </c>
      <c r="J767" s="51">
        <f t="shared" si="32"/>
        <v>11288.05</v>
      </c>
      <c r="K767" s="58"/>
    </row>
    <row r="768" spans="1:11" x14ac:dyDescent="0.25">
      <c r="A768" s="14">
        <v>44771</v>
      </c>
      <c r="B768" s="15" t="s">
        <v>12</v>
      </c>
      <c r="C768" s="16" t="s">
        <v>97</v>
      </c>
      <c r="D768" s="16">
        <v>97277</v>
      </c>
      <c r="E768" s="16" t="s">
        <v>566</v>
      </c>
      <c r="F768" s="16" t="s">
        <v>172</v>
      </c>
      <c r="G768" s="17" t="s">
        <v>52</v>
      </c>
      <c r="H768" s="18">
        <v>9058.6200000000008</v>
      </c>
      <c r="I768" s="18">
        <v>1630.55</v>
      </c>
      <c r="J768" s="51">
        <f t="shared" si="32"/>
        <v>10689.17</v>
      </c>
      <c r="K768" s="58"/>
    </row>
    <row r="769" spans="1:11" x14ac:dyDescent="0.25">
      <c r="A769" s="14">
        <v>44778</v>
      </c>
      <c r="B769" s="15" t="s">
        <v>12</v>
      </c>
      <c r="C769" s="16" t="s">
        <v>97</v>
      </c>
      <c r="D769" s="16">
        <v>97430</v>
      </c>
      <c r="E769" s="16" t="s">
        <v>1392</v>
      </c>
      <c r="F769" s="16" t="s">
        <v>172</v>
      </c>
      <c r="G769" s="17" t="s">
        <v>52</v>
      </c>
      <c r="H769" s="18">
        <v>8210.7000000000007</v>
      </c>
      <c r="I769" s="18"/>
      <c r="J769" s="51">
        <f t="shared" si="32"/>
        <v>8210.7000000000007</v>
      </c>
      <c r="K769" s="58"/>
    </row>
    <row r="770" spans="1:11" x14ac:dyDescent="0.25">
      <c r="A770" s="14">
        <v>44781</v>
      </c>
      <c r="B770" s="15" t="s">
        <v>12</v>
      </c>
      <c r="C770" s="16" t="s">
        <v>97</v>
      </c>
      <c r="D770" s="16">
        <v>97543</v>
      </c>
      <c r="E770" s="16" t="s">
        <v>567</v>
      </c>
      <c r="F770" s="16" t="s">
        <v>172</v>
      </c>
      <c r="G770" s="17" t="s">
        <v>52</v>
      </c>
      <c r="H770" s="18">
        <v>11884.22</v>
      </c>
      <c r="I770" s="18">
        <v>2139.16</v>
      </c>
      <c r="J770" s="51">
        <f t="shared" si="32"/>
        <v>14023.38</v>
      </c>
      <c r="K770" s="58"/>
    </row>
    <row r="771" spans="1:11" x14ac:dyDescent="0.25">
      <c r="A771" s="14">
        <v>44782</v>
      </c>
      <c r="B771" s="15" t="s">
        <v>12</v>
      </c>
      <c r="C771" s="16" t="s">
        <v>97</v>
      </c>
      <c r="D771" s="16">
        <v>97577</v>
      </c>
      <c r="E771" s="16" t="s">
        <v>568</v>
      </c>
      <c r="F771" s="16" t="s">
        <v>172</v>
      </c>
      <c r="G771" s="17" t="s">
        <v>52</v>
      </c>
      <c r="H771" s="18">
        <v>8264.44</v>
      </c>
      <c r="I771" s="18">
        <v>1487.6</v>
      </c>
      <c r="J771" s="51">
        <f t="shared" si="32"/>
        <v>9752.0400000000009</v>
      </c>
      <c r="K771" s="58"/>
    </row>
    <row r="772" spans="1:11" x14ac:dyDescent="0.25">
      <c r="A772" s="14">
        <v>44783</v>
      </c>
      <c r="B772" s="15" t="s">
        <v>12</v>
      </c>
      <c r="C772" s="16" t="s">
        <v>97</v>
      </c>
      <c r="D772" s="16">
        <v>97607</v>
      </c>
      <c r="E772" s="16" t="s">
        <v>569</v>
      </c>
      <c r="F772" s="16" t="s">
        <v>172</v>
      </c>
      <c r="G772" s="17" t="s">
        <v>52</v>
      </c>
      <c r="H772" s="18">
        <v>6887.03</v>
      </c>
      <c r="I772" s="18">
        <v>1239.67</v>
      </c>
      <c r="J772" s="51">
        <f t="shared" si="32"/>
        <v>8126.7</v>
      </c>
      <c r="K772" s="58"/>
    </row>
    <row r="773" spans="1:11" x14ac:dyDescent="0.25">
      <c r="A773" s="14">
        <v>44786</v>
      </c>
      <c r="B773" s="15" t="s">
        <v>12</v>
      </c>
      <c r="C773" s="16" t="s">
        <v>97</v>
      </c>
      <c r="D773" s="16">
        <v>97665</v>
      </c>
      <c r="E773" s="16" t="s">
        <v>570</v>
      </c>
      <c r="F773" s="16" t="s">
        <v>172</v>
      </c>
      <c r="G773" s="17" t="s">
        <v>52</v>
      </c>
      <c r="H773" s="18">
        <v>11402.24</v>
      </c>
      <c r="I773" s="18">
        <v>2052.4</v>
      </c>
      <c r="J773" s="51">
        <f t="shared" si="32"/>
        <v>13454.64</v>
      </c>
      <c r="K773" s="58"/>
    </row>
    <row r="774" spans="1:11" x14ac:dyDescent="0.25">
      <c r="A774" s="14">
        <v>44793</v>
      </c>
      <c r="B774" s="15" t="s">
        <v>12</v>
      </c>
      <c r="C774" s="16" t="s">
        <v>97</v>
      </c>
      <c r="D774" s="16">
        <v>97806</v>
      </c>
      <c r="E774" s="16" t="s">
        <v>571</v>
      </c>
      <c r="F774" s="16" t="s">
        <v>172</v>
      </c>
      <c r="G774" s="17" t="s">
        <v>52</v>
      </c>
      <c r="H774" s="18">
        <v>6851.58</v>
      </c>
      <c r="I774" s="18">
        <v>1233.29</v>
      </c>
      <c r="J774" s="51">
        <f t="shared" si="32"/>
        <v>8084.87</v>
      </c>
      <c r="K774" s="58"/>
    </row>
    <row r="775" spans="1:11" x14ac:dyDescent="0.25">
      <c r="A775" s="14">
        <v>44796</v>
      </c>
      <c r="B775" s="15" t="s">
        <v>12</v>
      </c>
      <c r="C775" s="16" t="s">
        <v>97</v>
      </c>
      <c r="D775" s="16">
        <v>97853</v>
      </c>
      <c r="E775" s="16" t="s">
        <v>572</v>
      </c>
      <c r="F775" s="16" t="s">
        <v>172</v>
      </c>
      <c r="G775" s="17" t="s">
        <v>52</v>
      </c>
      <c r="H775" s="18">
        <v>8605.91</v>
      </c>
      <c r="I775" s="18">
        <v>1549.07</v>
      </c>
      <c r="J775" s="51">
        <f t="shared" si="32"/>
        <v>10154.98</v>
      </c>
      <c r="K775" s="58"/>
    </row>
    <row r="776" spans="1:11" x14ac:dyDescent="0.25">
      <c r="A776" s="14">
        <v>44798</v>
      </c>
      <c r="B776" s="15" t="s">
        <v>12</v>
      </c>
      <c r="C776" s="16" t="s">
        <v>97</v>
      </c>
      <c r="D776" s="16">
        <v>97954</v>
      </c>
      <c r="E776" s="16" t="s">
        <v>573</v>
      </c>
      <c r="F776" s="16" t="s">
        <v>172</v>
      </c>
      <c r="G776" s="17" t="s">
        <v>52</v>
      </c>
      <c r="H776" s="18">
        <v>8051.32</v>
      </c>
      <c r="I776" s="18">
        <v>1449.24</v>
      </c>
      <c r="J776" s="51">
        <f t="shared" si="32"/>
        <v>9500.56</v>
      </c>
      <c r="K776" s="58"/>
    </row>
    <row r="777" spans="1:11" x14ac:dyDescent="0.25">
      <c r="A777" s="14">
        <v>44799</v>
      </c>
      <c r="B777" s="15" t="s">
        <v>12</v>
      </c>
      <c r="C777" s="16" t="s">
        <v>97</v>
      </c>
      <c r="D777" s="16">
        <v>98006</v>
      </c>
      <c r="E777" s="16" t="s">
        <v>574</v>
      </c>
      <c r="F777" s="16" t="s">
        <v>172</v>
      </c>
      <c r="G777" s="17" t="s">
        <v>52</v>
      </c>
      <c r="H777" s="18">
        <v>4082.3799999999997</v>
      </c>
      <c r="I777" s="18">
        <v>734.48</v>
      </c>
      <c r="J777" s="51">
        <f t="shared" si="32"/>
        <v>4816.8599999999997</v>
      </c>
      <c r="K777" s="58"/>
    </row>
    <row r="778" spans="1:11" x14ac:dyDescent="0.25">
      <c r="A778" s="14">
        <v>44802</v>
      </c>
      <c r="B778" s="15" t="s">
        <v>12</v>
      </c>
      <c r="C778" s="16" t="s">
        <v>97</v>
      </c>
      <c r="D778" s="16">
        <v>98008</v>
      </c>
      <c r="E778" s="16" t="s">
        <v>575</v>
      </c>
      <c r="F778" s="16" t="s">
        <v>172</v>
      </c>
      <c r="G778" s="17" t="s">
        <v>52</v>
      </c>
      <c r="H778" s="18">
        <v>5407.34</v>
      </c>
      <c r="I778" s="18">
        <v>973.32</v>
      </c>
      <c r="J778" s="51">
        <f t="shared" si="32"/>
        <v>6380.66</v>
      </c>
      <c r="K778" s="58"/>
    </row>
    <row r="779" spans="1:11" x14ac:dyDescent="0.25">
      <c r="A779" s="14">
        <v>44804</v>
      </c>
      <c r="B779" s="15" t="s">
        <v>12</v>
      </c>
      <c r="C779" s="16" t="s">
        <v>97</v>
      </c>
      <c r="D779" s="16">
        <v>98157</v>
      </c>
      <c r="E779" s="16" t="s">
        <v>576</v>
      </c>
      <c r="F779" s="16" t="s">
        <v>172</v>
      </c>
      <c r="G779" s="17" t="s">
        <v>52</v>
      </c>
      <c r="H779" s="18">
        <v>8257.3000000000011</v>
      </c>
      <c r="I779" s="18">
        <v>1486.31</v>
      </c>
      <c r="J779" s="51">
        <f t="shared" si="32"/>
        <v>9743.61</v>
      </c>
      <c r="K779" s="58"/>
    </row>
    <row r="780" spans="1:11" x14ac:dyDescent="0.25">
      <c r="A780" s="14">
        <v>44809</v>
      </c>
      <c r="B780" s="15" t="s">
        <v>12</v>
      </c>
      <c r="C780" s="16" t="s">
        <v>97</v>
      </c>
      <c r="D780" s="16">
        <v>98246</v>
      </c>
      <c r="E780" s="16" t="s">
        <v>577</v>
      </c>
      <c r="F780" s="16" t="s">
        <v>172</v>
      </c>
      <c r="G780" s="17" t="s">
        <v>52</v>
      </c>
      <c r="H780" s="18">
        <v>8111.01</v>
      </c>
      <c r="I780" s="18">
        <v>1459.98</v>
      </c>
      <c r="J780" s="51">
        <f t="shared" si="32"/>
        <v>9570.99</v>
      </c>
      <c r="K780" s="58"/>
    </row>
    <row r="781" spans="1:11" x14ac:dyDescent="0.25">
      <c r="A781" s="14">
        <v>44811</v>
      </c>
      <c r="B781" s="15" t="s">
        <v>12</v>
      </c>
      <c r="C781" s="16" t="s">
        <v>97</v>
      </c>
      <c r="D781" s="16">
        <v>98340</v>
      </c>
      <c r="E781" s="16" t="s">
        <v>1393</v>
      </c>
      <c r="F781" s="16" t="s">
        <v>172</v>
      </c>
      <c r="G781" s="17" t="s">
        <v>52</v>
      </c>
      <c r="H781" s="18">
        <v>8024.33</v>
      </c>
      <c r="I781" s="18"/>
      <c r="J781" s="51">
        <f t="shared" si="32"/>
        <v>8024.33</v>
      </c>
      <c r="K781" s="58"/>
    </row>
    <row r="782" spans="1:11" x14ac:dyDescent="0.25">
      <c r="A782" s="14">
        <v>44816</v>
      </c>
      <c r="B782" s="15" t="s">
        <v>12</v>
      </c>
      <c r="C782" s="16" t="s">
        <v>97</v>
      </c>
      <c r="D782" s="16">
        <v>98566</v>
      </c>
      <c r="E782" s="16" t="s">
        <v>578</v>
      </c>
      <c r="F782" s="16" t="s">
        <v>172</v>
      </c>
      <c r="G782" s="17" t="s">
        <v>52</v>
      </c>
      <c r="H782" s="18">
        <v>8285.14</v>
      </c>
      <c r="I782" s="18">
        <v>1491.32</v>
      </c>
      <c r="J782" s="51">
        <f t="shared" si="32"/>
        <v>9776.4599999999991</v>
      </c>
      <c r="K782" s="58"/>
    </row>
    <row r="783" spans="1:11" x14ac:dyDescent="0.25">
      <c r="A783" s="14">
        <v>44818</v>
      </c>
      <c r="B783" s="15" t="s">
        <v>12</v>
      </c>
      <c r="C783" s="16" t="s">
        <v>97</v>
      </c>
      <c r="D783" s="16">
        <v>98635</v>
      </c>
      <c r="E783" s="16" t="s">
        <v>579</v>
      </c>
      <c r="F783" s="16" t="s">
        <v>172</v>
      </c>
      <c r="G783" s="17" t="s">
        <v>52</v>
      </c>
      <c r="H783" s="18">
        <v>12207.519999999999</v>
      </c>
      <c r="I783" s="18">
        <v>2197.36</v>
      </c>
      <c r="J783" s="51">
        <f t="shared" si="32"/>
        <v>14404.88</v>
      </c>
      <c r="K783" s="58"/>
    </row>
    <row r="784" spans="1:11" x14ac:dyDescent="0.25">
      <c r="A784" s="14">
        <v>44833</v>
      </c>
      <c r="B784" s="15" t="s">
        <v>12</v>
      </c>
      <c r="C784" s="16" t="s">
        <v>97</v>
      </c>
      <c r="D784" s="16">
        <v>98734</v>
      </c>
      <c r="E784" s="16" t="s">
        <v>580</v>
      </c>
      <c r="F784" s="16" t="s">
        <v>172</v>
      </c>
      <c r="G784" s="17" t="s">
        <v>52</v>
      </c>
      <c r="H784" s="18">
        <v>8138.35</v>
      </c>
      <c r="I784" s="18">
        <v>1464.9</v>
      </c>
      <c r="J784" s="51">
        <f t="shared" si="32"/>
        <v>9603.25</v>
      </c>
      <c r="K784" s="58"/>
    </row>
    <row r="785" spans="1:11" x14ac:dyDescent="0.25">
      <c r="A785" s="14">
        <v>44833</v>
      </c>
      <c r="B785" s="15" t="s">
        <v>12</v>
      </c>
      <c r="C785" s="16" t="s">
        <v>97</v>
      </c>
      <c r="D785" s="16">
        <v>98773</v>
      </c>
      <c r="E785" s="16" t="s">
        <v>581</v>
      </c>
      <c r="F785" s="16" t="s">
        <v>172</v>
      </c>
      <c r="G785" s="17" t="s">
        <v>52</v>
      </c>
      <c r="H785" s="18">
        <v>12501</v>
      </c>
      <c r="I785" s="18">
        <v>2250.29</v>
      </c>
      <c r="J785" s="51">
        <f t="shared" si="32"/>
        <v>14751.29</v>
      </c>
      <c r="K785" s="58"/>
    </row>
    <row r="786" spans="1:11" x14ac:dyDescent="0.25">
      <c r="A786" s="14">
        <v>44830</v>
      </c>
      <c r="B786" s="15" t="s">
        <v>12</v>
      </c>
      <c r="C786" s="16" t="s">
        <v>97</v>
      </c>
      <c r="D786" s="16">
        <v>98873</v>
      </c>
      <c r="E786" s="16" t="s">
        <v>582</v>
      </c>
      <c r="F786" s="16" t="s">
        <v>172</v>
      </c>
      <c r="G786" s="17" t="s">
        <v>52</v>
      </c>
      <c r="H786" s="18">
        <v>5425.57</v>
      </c>
      <c r="I786" s="18">
        <v>976.6</v>
      </c>
      <c r="J786" s="51">
        <f t="shared" si="32"/>
        <v>6402.17</v>
      </c>
      <c r="K786" s="58"/>
    </row>
    <row r="787" spans="1:11" x14ac:dyDescent="0.25">
      <c r="A787" s="14">
        <v>44833</v>
      </c>
      <c r="B787" s="15" t="s">
        <v>12</v>
      </c>
      <c r="C787" s="16" t="s">
        <v>97</v>
      </c>
      <c r="D787" s="16">
        <v>98973</v>
      </c>
      <c r="E787" s="16" t="s">
        <v>583</v>
      </c>
      <c r="F787" s="16" t="s">
        <v>172</v>
      </c>
      <c r="G787" s="17" t="s">
        <v>52</v>
      </c>
      <c r="H787" s="18">
        <v>12568.21</v>
      </c>
      <c r="I787" s="18">
        <v>2262.2800000000002</v>
      </c>
      <c r="J787" s="51">
        <f t="shared" si="32"/>
        <v>14830.49</v>
      </c>
      <c r="K787" s="58"/>
    </row>
    <row r="788" spans="1:11" x14ac:dyDescent="0.25">
      <c r="A788" s="14">
        <v>44844</v>
      </c>
      <c r="B788" s="15" t="s">
        <v>12</v>
      </c>
      <c r="C788" s="16" t="s">
        <v>97</v>
      </c>
      <c r="D788" s="16">
        <v>99212</v>
      </c>
      <c r="E788" s="16" t="s">
        <v>584</v>
      </c>
      <c r="F788" s="16" t="s">
        <v>172</v>
      </c>
      <c r="G788" s="17" t="s">
        <v>52</v>
      </c>
      <c r="H788" s="18">
        <v>11036.93</v>
      </c>
      <c r="I788" s="18">
        <v>1986.65</v>
      </c>
      <c r="J788" s="51">
        <f t="shared" si="32"/>
        <v>13023.58</v>
      </c>
      <c r="K788" s="58"/>
    </row>
    <row r="789" spans="1:11" x14ac:dyDescent="0.25">
      <c r="A789" s="14">
        <v>44848</v>
      </c>
      <c r="B789" s="15" t="s">
        <v>12</v>
      </c>
      <c r="C789" s="16" t="s">
        <v>97</v>
      </c>
      <c r="D789" s="16">
        <v>99301</v>
      </c>
      <c r="E789" s="16" t="s">
        <v>585</v>
      </c>
      <c r="F789" s="16" t="s">
        <v>172</v>
      </c>
      <c r="G789" s="17" t="s">
        <v>52</v>
      </c>
      <c r="H789" s="18">
        <v>14137.8</v>
      </c>
      <c r="I789" s="18">
        <v>2544.81</v>
      </c>
      <c r="J789" s="51">
        <f t="shared" si="32"/>
        <v>16682.61</v>
      </c>
      <c r="K789" s="58"/>
    </row>
    <row r="790" spans="1:11" x14ac:dyDescent="0.25">
      <c r="A790" s="14">
        <v>44852</v>
      </c>
      <c r="B790" s="15" t="s">
        <v>12</v>
      </c>
      <c r="C790" s="16" t="s">
        <v>97</v>
      </c>
      <c r="D790" s="16">
        <v>99370</v>
      </c>
      <c r="E790" s="16" t="s">
        <v>586</v>
      </c>
      <c r="F790" s="16" t="s">
        <v>172</v>
      </c>
      <c r="G790" s="17" t="s">
        <v>52</v>
      </c>
      <c r="H790" s="18">
        <v>9595.77</v>
      </c>
      <c r="I790" s="18">
        <v>1727.24</v>
      </c>
      <c r="J790" s="51">
        <f t="shared" si="32"/>
        <v>11323.01</v>
      </c>
      <c r="K790" s="58"/>
    </row>
    <row r="791" spans="1:11" x14ac:dyDescent="0.25">
      <c r="A791" s="14">
        <v>44854</v>
      </c>
      <c r="B791" s="15" t="s">
        <v>12</v>
      </c>
      <c r="C791" s="16">
        <v>101694564</v>
      </c>
      <c r="D791" s="16">
        <v>99439</v>
      </c>
      <c r="E791" s="16" t="s">
        <v>1029</v>
      </c>
      <c r="F791" s="16" t="s">
        <v>172</v>
      </c>
      <c r="G791" s="17" t="s">
        <v>52</v>
      </c>
      <c r="H791" s="18">
        <v>11234.05</v>
      </c>
      <c r="I791" s="18">
        <v>2022.13</v>
      </c>
      <c r="J791" s="51">
        <f t="shared" si="32"/>
        <v>13256.18</v>
      </c>
      <c r="K791" s="58"/>
    </row>
    <row r="792" spans="1:11" x14ac:dyDescent="0.25">
      <c r="A792" s="14">
        <v>44854</v>
      </c>
      <c r="B792" s="15" t="s">
        <v>12</v>
      </c>
      <c r="C792" s="16">
        <v>101694564</v>
      </c>
      <c r="D792" s="16">
        <v>99467</v>
      </c>
      <c r="E792" s="16" t="s">
        <v>588</v>
      </c>
      <c r="F792" s="16" t="s">
        <v>172</v>
      </c>
      <c r="G792" s="17" t="s">
        <v>52</v>
      </c>
      <c r="H792" s="18">
        <v>6895.81</v>
      </c>
      <c r="I792" s="18">
        <v>1241.25</v>
      </c>
      <c r="J792" s="51">
        <f t="shared" si="32"/>
        <v>8137.06</v>
      </c>
      <c r="K792" s="58"/>
    </row>
    <row r="793" spans="1:11" x14ac:dyDescent="0.25">
      <c r="A793" s="14">
        <v>44854</v>
      </c>
      <c r="B793" s="15" t="s">
        <v>12</v>
      </c>
      <c r="C793" s="16">
        <v>101694564</v>
      </c>
      <c r="D793" s="16">
        <v>99493</v>
      </c>
      <c r="E793" s="16" t="s">
        <v>587</v>
      </c>
      <c r="F793" s="16" t="s">
        <v>172</v>
      </c>
      <c r="G793" s="17" t="s">
        <v>52</v>
      </c>
      <c r="H793" s="18">
        <v>5483.3</v>
      </c>
      <c r="I793" s="18">
        <v>986.99</v>
      </c>
      <c r="J793" s="51">
        <f t="shared" si="32"/>
        <v>6470.29</v>
      </c>
      <c r="K793" s="58"/>
    </row>
    <row r="794" spans="1:11" x14ac:dyDescent="0.25">
      <c r="A794" s="14">
        <v>44865</v>
      </c>
      <c r="B794" s="15" t="s">
        <v>12</v>
      </c>
      <c r="C794" s="16">
        <v>101694564</v>
      </c>
      <c r="D794" s="16">
        <v>99871</v>
      </c>
      <c r="E794" s="16" t="s">
        <v>1718</v>
      </c>
      <c r="F794" s="16" t="s">
        <v>172</v>
      </c>
      <c r="G794" s="17" t="s">
        <v>52</v>
      </c>
      <c r="H794" s="18">
        <v>9606.41</v>
      </c>
      <c r="I794" s="18">
        <v>1729.15</v>
      </c>
      <c r="J794" s="51">
        <f t="shared" si="32"/>
        <v>11335.56</v>
      </c>
      <c r="K794" s="58"/>
    </row>
    <row r="795" spans="1:11" x14ac:dyDescent="0.25">
      <c r="A795" s="14">
        <v>44859</v>
      </c>
      <c r="B795" s="15" t="s">
        <v>12</v>
      </c>
      <c r="C795" s="16">
        <v>101694564</v>
      </c>
      <c r="D795" s="16">
        <v>99120</v>
      </c>
      <c r="E795" s="16" t="s">
        <v>1028</v>
      </c>
      <c r="F795" s="16" t="s">
        <v>172</v>
      </c>
      <c r="G795" s="17" t="s">
        <v>52</v>
      </c>
      <c r="H795" s="18">
        <v>17988.98</v>
      </c>
      <c r="I795" s="18">
        <v>3238.02</v>
      </c>
      <c r="J795" s="51">
        <f t="shared" si="32"/>
        <v>21227</v>
      </c>
      <c r="K795" s="58"/>
    </row>
    <row r="796" spans="1:11" x14ac:dyDescent="0.25">
      <c r="A796" s="14">
        <v>44862</v>
      </c>
      <c r="B796" s="15" t="s">
        <v>12</v>
      </c>
      <c r="C796" s="16">
        <v>101694564</v>
      </c>
      <c r="D796" s="16">
        <v>99824</v>
      </c>
      <c r="E796" s="16" t="s">
        <v>1027</v>
      </c>
      <c r="F796" s="16" t="s">
        <v>172</v>
      </c>
      <c r="G796" s="17" t="s">
        <v>52</v>
      </c>
      <c r="H796" s="18">
        <v>13029.68</v>
      </c>
      <c r="I796" s="18">
        <v>2345.34</v>
      </c>
      <c r="J796" s="51">
        <f t="shared" si="32"/>
        <v>15375.02</v>
      </c>
      <c r="K796" s="58"/>
    </row>
    <row r="797" spans="1:11" x14ac:dyDescent="0.25">
      <c r="A797" s="14">
        <v>44899</v>
      </c>
      <c r="B797" s="15" t="s">
        <v>12</v>
      </c>
      <c r="C797" s="16">
        <v>101694564</v>
      </c>
      <c r="D797" s="16">
        <v>99980</v>
      </c>
      <c r="E797" s="16" t="s">
        <v>1222</v>
      </c>
      <c r="F797" s="16" t="s">
        <v>172</v>
      </c>
      <c r="G797" s="17" t="s">
        <v>52</v>
      </c>
      <c r="H797" s="18">
        <v>9667.7800000000007</v>
      </c>
      <c r="I797" s="18">
        <v>1740.2</v>
      </c>
      <c r="J797" s="51">
        <f t="shared" si="32"/>
        <v>11407.980000000001</v>
      </c>
      <c r="K797" s="58"/>
    </row>
    <row r="798" spans="1:11" x14ac:dyDescent="0.25">
      <c r="A798" s="14">
        <v>44876</v>
      </c>
      <c r="B798" s="15" t="s">
        <v>12</v>
      </c>
      <c r="C798" s="16">
        <v>101694564</v>
      </c>
      <c r="D798" s="16">
        <v>100096</v>
      </c>
      <c r="E798" s="16" t="s">
        <v>1719</v>
      </c>
      <c r="F798" s="16" t="s">
        <v>172</v>
      </c>
      <c r="G798" s="17" t="s">
        <v>52</v>
      </c>
      <c r="H798" s="18">
        <v>6928.93</v>
      </c>
      <c r="I798" s="18">
        <v>1247.21</v>
      </c>
      <c r="J798" s="51">
        <f t="shared" si="32"/>
        <v>8176.14</v>
      </c>
      <c r="K798" s="58"/>
    </row>
    <row r="799" spans="1:11" x14ac:dyDescent="0.25">
      <c r="A799" s="14">
        <v>44873</v>
      </c>
      <c r="B799" s="15" t="s">
        <v>12</v>
      </c>
      <c r="C799" s="16">
        <v>101694564</v>
      </c>
      <c r="D799" s="16">
        <v>100018</v>
      </c>
      <c r="E799" s="16" t="s">
        <v>1221</v>
      </c>
      <c r="F799" s="16" t="s">
        <v>172</v>
      </c>
      <c r="G799" s="17" t="s">
        <v>52</v>
      </c>
      <c r="H799" s="18">
        <v>2754.82</v>
      </c>
      <c r="I799" s="18">
        <v>495.87</v>
      </c>
      <c r="J799" s="51">
        <f t="shared" si="32"/>
        <v>3250.69</v>
      </c>
      <c r="K799" s="58"/>
    </row>
    <row r="800" spans="1:11" x14ac:dyDescent="0.25">
      <c r="A800" s="14">
        <v>44875</v>
      </c>
      <c r="B800" s="15" t="s">
        <v>12</v>
      </c>
      <c r="C800" s="16">
        <v>101694564</v>
      </c>
      <c r="D800" s="16">
        <v>10065</v>
      </c>
      <c r="E800" s="16" t="s">
        <v>1025</v>
      </c>
      <c r="F800" s="16">
        <v>1000057892</v>
      </c>
      <c r="G800" s="17" t="s">
        <v>1026</v>
      </c>
      <c r="H800" s="18">
        <v>839964.07</v>
      </c>
      <c r="I800" s="18">
        <v>151193.53</v>
      </c>
      <c r="J800" s="51">
        <f>991157-495578.8</f>
        <v>495578.2</v>
      </c>
      <c r="K800" s="58"/>
    </row>
    <row r="801" spans="1:11" x14ac:dyDescent="0.25">
      <c r="A801" s="14">
        <v>44875</v>
      </c>
      <c r="B801" s="15" t="s">
        <v>12</v>
      </c>
      <c r="C801" s="16">
        <v>101694564</v>
      </c>
      <c r="D801" s="16">
        <v>100075</v>
      </c>
      <c r="E801" s="16" t="s">
        <v>1223</v>
      </c>
      <c r="F801" s="16" t="s">
        <v>172</v>
      </c>
      <c r="G801" s="17" t="s">
        <v>52</v>
      </c>
      <c r="H801" s="18">
        <v>7185.15</v>
      </c>
      <c r="I801" s="18">
        <v>1293.33</v>
      </c>
      <c r="J801" s="51">
        <f>H801+I801-K801</f>
        <v>8478.48</v>
      </c>
      <c r="K801" s="58"/>
    </row>
    <row r="802" spans="1:11" x14ac:dyDescent="0.25">
      <c r="A802" s="14">
        <v>44881</v>
      </c>
      <c r="B802" s="15" t="s">
        <v>12</v>
      </c>
      <c r="C802" s="16">
        <v>101694564</v>
      </c>
      <c r="D802" s="16">
        <v>100223</v>
      </c>
      <c r="E802" s="16" t="s">
        <v>1224</v>
      </c>
      <c r="F802" s="16" t="s">
        <v>172</v>
      </c>
      <c r="G802" s="17" t="s">
        <v>52</v>
      </c>
      <c r="H802" s="18">
        <v>6912.36</v>
      </c>
      <c r="I802" s="18">
        <v>1244.22</v>
      </c>
      <c r="J802" s="51">
        <f t="shared" si="32"/>
        <v>8156.58</v>
      </c>
      <c r="K802" s="58"/>
    </row>
    <row r="803" spans="1:11" x14ac:dyDescent="0.25">
      <c r="A803" s="14">
        <v>44881</v>
      </c>
      <c r="B803" s="15" t="s">
        <v>12</v>
      </c>
      <c r="C803" s="16">
        <v>101694564</v>
      </c>
      <c r="D803" s="16">
        <v>100242</v>
      </c>
      <c r="E803" s="16" t="s">
        <v>1225</v>
      </c>
      <c r="F803" s="16" t="s">
        <v>172</v>
      </c>
      <c r="G803" s="17" t="s">
        <v>52</v>
      </c>
      <c r="H803" s="18">
        <v>12442.25</v>
      </c>
      <c r="I803" s="18">
        <v>2239.6</v>
      </c>
      <c r="J803" s="51">
        <f>H803+I803-K803</f>
        <v>14681.85</v>
      </c>
      <c r="K803" s="58"/>
    </row>
    <row r="804" spans="1:11" x14ac:dyDescent="0.25">
      <c r="A804" s="14">
        <v>44888</v>
      </c>
      <c r="B804" s="15" t="s">
        <v>12</v>
      </c>
      <c r="C804" s="16">
        <v>101694564</v>
      </c>
      <c r="D804" s="16">
        <v>100435</v>
      </c>
      <c r="E804" s="16" t="s">
        <v>1227</v>
      </c>
      <c r="F804" s="16" t="s">
        <v>172</v>
      </c>
      <c r="G804" s="17" t="s">
        <v>52</v>
      </c>
      <c r="H804" s="18">
        <v>26865.38</v>
      </c>
      <c r="I804" s="18">
        <v>4835.7700000000004</v>
      </c>
      <c r="J804" s="51">
        <f t="shared" si="32"/>
        <v>31701.15</v>
      </c>
      <c r="K804" s="58"/>
    </row>
    <row r="805" spans="1:11" x14ac:dyDescent="0.25">
      <c r="A805" s="14">
        <v>44916</v>
      </c>
      <c r="B805" s="15" t="s">
        <v>12</v>
      </c>
      <c r="C805" s="16">
        <v>101694564</v>
      </c>
      <c r="D805" s="16">
        <v>100531</v>
      </c>
      <c r="E805" s="16" t="s">
        <v>1230</v>
      </c>
      <c r="F805" s="16" t="s">
        <v>172</v>
      </c>
      <c r="G805" s="17" t="s">
        <v>52</v>
      </c>
      <c r="H805" s="18">
        <v>858443.48</v>
      </c>
      <c r="I805" s="18">
        <v>154519.82999999999</v>
      </c>
      <c r="J805" s="51">
        <f>H805+I805-K805</f>
        <v>1012963.3099999999</v>
      </c>
      <c r="K805" s="58"/>
    </row>
    <row r="806" spans="1:11" x14ac:dyDescent="0.25">
      <c r="A806" s="14">
        <v>44895</v>
      </c>
      <c r="B806" s="15" t="s">
        <v>12</v>
      </c>
      <c r="C806" s="16">
        <v>101694564</v>
      </c>
      <c r="D806" s="16">
        <v>100630</v>
      </c>
      <c r="E806" s="16" t="s">
        <v>1226</v>
      </c>
      <c r="F806" s="16" t="s">
        <v>172</v>
      </c>
      <c r="G806" s="17" t="s">
        <v>52</v>
      </c>
      <c r="H806" s="18">
        <v>13928.2</v>
      </c>
      <c r="I806" s="18">
        <v>2507.08</v>
      </c>
      <c r="J806" s="51">
        <f t="shared" si="32"/>
        <v>16435.28</v>
      </c>
      <c r="K806" s="58"/>
    </row>
    <row r="807" spans="1:11" x14ac:dyDescent="0.25">
      <c r="A807" s="14">
        <v>44900</v>
      </c>
      <c r="B807" s="15" t="s">
        <v>12</v>
      </c>
      <c r="C807" s="16">
        <v>101694564</v>
      </c>
      <c r="D807" s="16">
        <v>100732</v>
      </c>
      <c r="E807" s="16" t="s">
        <v>1229</v>
      </c>
      <c r="F807" s="16" t="s">
        <v>172</v>
      </c>
      <c r="G807" s="17" t="s">
        <v>52</v>
      </c>
      <c r="H807" s="18">
        <v>11264.81</v>
      </c>
      <c r="I807" s="18">
        <v>2027.67</v>
      </c>
      <c r="J807" s="51">
        <f>H807+I807-K807</f>
        <v>13292.48</v>
      </c>
      <c r="K807" s="58"/>
    </row>
    <row r="808" spans="1:11" x14ac:dyDescent="0.25">
      <c r="A808" s="14">
        <v>44902</v>
      </c>
      <c r="B808" s="15" t="s">
        <v>12</v>
      </c>
      <c r="C808" s="16">
        <v>101694564</v>
      </c>
      <c r="D808" s="16">
        <v>100817</v>
      </c>
      <c r="E808" s="16" t="s">
        <v>1228</v>
      </c>
      <c r="F808" s="16" t="s">
        <v>172</v>
      </c>
      <c r="G808" s="17" t="s">
        <v>52</v>
      </c>
      <c r="H808" s="18">
        <v>15868.03</v>
      </c>
      <c r="I808" s="18">
        <v>2856.25</v>
      </c>
      <c r="J808" s="51">
        <f t="shared" si="32"/>
        <v>18724.28</v>
      </c>
      <c r="K808" s="58"/>
    </row>
    <row r="809" spans="1:11" x14ac:dyDescent="0.25">
      <c r="A809" s="14">
        <v>44909</v>
      </c>
      <c r="B809" s="15" t="s">
        <v>12</v>
      </c>
      <c r="C809" s="16">
        <v>101694564</v>
      </c>
      <c r="D809" s="16">
        <v>101037</v>
      </c>
      <c r="E809" s="16" t="s">
        <v>1231</v>
      </c>
      <c r="F809" s="16" t="s">
        <v>172</v>
      </c>
      <c r="G809" s="17" t="s">
        <v>52</v>
      </c>
      <c r="H809" s="18">
        <v>14289.48</v>
      </c>
      <c r="I809" s="18">
        <v>2572.11</v>
      </c>
      <c r="J809" s="51">
        <f>H809+I809-K809</f>
        <v>16861.59</v>
      </c>
      <c r="K809" s="58"/>
    </row>
    <row r="810" spans="1:11" x14ac:dyDescent="0.25">
      <c r="A810" s="14">
        <v>44911</v>
      </c>
      <c r="B810" s="15" t="s">
        <v>12</v>
      </c>
      <c r="C810" s="16">
        <v>101694564</v>
      </c>
      <c r="D810" s="16">
        <v>101116</v>
      </c>
      <c r="E810" s="16" t="s">
        <v>1232</v>
      </c>
      <c r="F810" s="16" t="s">
        <v>172</v>
      </c>
      <c r="G810" s="17" t="s">
        <v>52</v>
      </c>
      <c r="H810" s="18">
        <v>12976.98</v>
      </c>
      <c r="I810" s="18">
        <v>2335.86</v>
      </c>
      <c r="J810" s="51">
        <f t="shared" si="32"/>
        <v>15312.84</v>
      </c>
      <c r="K810" s="58"/>
    </row>
    <row r="811" spans="1:11" x14ac:dyDescent="0.25">
      <c r="A811" s="14">
        <v>44916</v>
      </c>
      <c r="B811" s="15" t="s">
        <v>12</v>
      </c>
      <c r="C811" s="16">
        <v>101694564</v>
      </c>
      <c r="D811" s="16">
        <v>101291</v>
      </c>
      <c r="E811" s="16" t="s">
        <v>1233</v>
      </c>
      <c r="F811" s="16" t="s">
        <v>172</v>
      </c>
      <c r="G811" s="17" t="s">
        <v>52</v>
      </c>
      <c r="H811" s="18">
        <v>739205.68</v>
      </c>
      <c r="I811" s="18">
        <v>133057.01999999999</v>
      </c>
      <c r="J811" s="51">
        <f>H811+I811-K811</f>
        <v>872262.70000000007</v>
      </c>
      <c r="K811" s="58"/>
    </row>
    <row r="812" spans="1:11" x14ac:dyDescent="0.25">
      <c r="A812" s="14">
        <v>44916</v>
      </c>
      <c r="B812" s="15" t="s">
        <v>12</v>
      </c>
      <c r="C812" s="16">
        <v>101694564</v>
      </c>
      <c r="D812" s="16">
        <v>101302</v>
      </c>
      <c r="E812" s="16" t="s">
        <v>1720</v>
      </c>
      <c r="F812" s="16" t="s">
        <v>172</v>
      </c>
      <c r="G812" s="17" t="s">
        <v>52</v>
      </c>
      <c r="H812" s="18">
        <v>8611.4699999999993</v>
      </c>
      <c r="I812" s="18">
        <v>1550.06</v>
      </c>
      <c r="J812" s="51">
        <f>H812+I812-K812</f>
        <v>10161.529999999999</v>
      </c>
      <c r="K812" s="58"/>
    </row>
    <row r="813" spans="1:11" x14ac:dyDescent="0.25">
      <c r="A813" s="14">
        <v>44921</v>
      </c>
      <c r="B813" s="15" t="s">
        <v>12</v>
      </c>
      <c r="C813" s="16">
        <v>101694564</v>
      </c>
      <c r="D813" s="16">
        <v>101357</v>
      </c>
      <c r="E813" s="16" t="s">
        <v>1235</v>
      </c>
      <c r="F813" s="16" t="s">
        <v>172</v>
      </c>
      <c r="G813" s="17" t="s">
        <v>52</v>
      </c>
      <c r="H813" s="18">
        <v>7130.17</v>
      </c>
      <c r="I813" s="18">
        <v>1283.43</v>
      </c>
      <c r="J813" s="51">
        <f t="shared" si="32"/>
        <v>8413.6</v>
      </c>
      <c r="K813" s="58"/>
    </row>
    <row r="814" spans="1:11" x14ac:dyDescent="0.25">
      <c r="A814" s="14">
        <v>44921</v>
      </c>
      <c r="B814" s="15" t="s">
        <v>12</v>
      </c>
      <c r="C814" s="16">
        <v>101694564</v>
      </c>
      <c r="D814" s="16">
        <v>101376</v>
      </c>
      <c r="E814" s="16" t="s">
        <v>1236</v>
      </c>
      <c r="F814" s="16" t="s">
        <v>172</v>
      </c>
      <c r="G814" s="17" t="s">
        <v>52</v>
      </c>
      <c r="H814" s="18">
        <v>4567.97</v>
      </c>
      <c r="I814" s="18">
        <v>822.23</v>
      </c>
      <c r="J814" s="51">
        <f>H814+I814-K814</f>
        <v>5390.2000000000007</v>
      </c>
      <c r="K814" s="58"/>
    </row>
    <row r="815" spans="1:11" x14ac:dyDescent="0.25">
      <c r="A815" s="14">
        <v>44921</v>
      </c>
      <c r="B815" s="15" t="s">
        <v>12</v>
      </c>
      <c r="C815" s="16">
        <v>101694564</v>
      </c>
      <c r="D815" s="16">
        <v>101404</v>
      </c>
      <c r="E815" s="16" t="s">
        <v>1234</v>
      </c>
      <c r="F815" s="16" t="s">
        <v>172</v>
      </c>
      <c r="G815" s="17" t="s">
        <v>52</v>
      </c>
      <c r="H815" s="18">
        <v>774838.21</v>
      </c>
      <c r="I815" s="18">
        <v>139470.88</v>
      </c>
      <c r="J815" s="51">
        <f t="shared" si="32"/>
        <v>914309.09</v>
      </c>
      <c r="K815" s="58"/>
    </row>
    <row r="816" spans="1:11" x14ac:dyDescent="0.25">
      <c r="A816" s="14">
        <v>44925</v>
      </c>
      <c r="B816" s="15" t="s">
        <v>12</v>
      </c>
      <c r="C816" s="16">
        <v>101694564</v>
      </c>
      <c r="D816" s="16">
        <v>101486</v>
      </c>
      <c r="E816" s="16" t="s">
        <v>1395</v>
      </c>
      <c r="F816" s="16" t="s">
        <v>172</v>
      </c>
      <c r="G816" s="17" t="s">
        <v>52</v>
      </c>
      <c r="H816" s="18">
        <v>11361.59</v>
      </c>
      <c r="I816" s="18">
        <v>2045.09</v>
      </c>
      <c r="J816" s="51">
        <f>H816+I816-K816</f>
        <v>13406.68</v>
      </c>
      <c r="K816" s="58"/>
    </row>
    <row r="817" spans="1:11" x14ac:dyDescent="0.25">
      <c r="A817" s="14">
        <v>44925</v>
      </c>
      <c r="B817" s="15" t="s">
        <v>12</v>
      </c>
      <c r="C817" s="16">
        <v>101694564</v>
      </c>
      <c r="D817" s="16">
        <v>101534</v>
      </c>
      <c r="E817" s="16" t="s">
        <v>1394</v>
      </c>
      <c r="F817" s="16" t="s">
        <v>172</v>
      </c>
      <c r="G817" s="17" t="s">
        <v>52</v>
      </c>
      <c r="H817" s="18">
        <v>8674.8799999999992</v>
      </c>
      <c r="I817" s="18">
        <v>1561.48</v>
      </c>
      <c r="J817" s="51">
        <f t="shared" si="32"/>
        <v>10236.359999999999</v>
      </c>
      <c r="K817" s="58"/>
    </row>
    <row r="818" spans="1:11" x14ac:dyDescent="0.25">
      <c r="A818" s="14">
        <v>44932</v>
      </c>
      <c r="B818" s="15" t="s">
        <v>12</v>
      </c>
      <c r="C818" s="16">
        <v>101694564</v>
      </c>
      <c r="D818" s="16">
        <v>101616</v>
      </c>
      <c r="E818" s="16" t="s">
        <v>1397</v>
      </c>
      <c r="F818" s="16" t="s">
        <v>172</v>
      </c>
      <c r="G818" s="17" t="s">
        <v>52</v>
      </c>
      <c r="H818" s="18">
        <v>8332.89</v>
      </c>
      <c r="I818" s="18">
        <v>1499.92</v>
      </c>
      <c r="J818" s="51">
        <f>H818+I818-K818</f>
        <v>9832.81</v>
      </c>
      <c r="K818" s="58"/>
    </row>
    <row r="819" spans="1:11" x14ac:dyDescent="0.25">
      <c r="A819" s="14">
        <v>44945</v>
      </c>
      <c r="B819" s="15" t="s">
        <v>12</v>
      </c>
      <c r="C819" s="16">
        <v>101694564</v>
      </c>
      <c r="D819" s="16">
        <v>101651</v>
      </c>
      <c r="E819" s="16" t="s">
        <v>1398</v>
      </c>
      <c r="F819" s="16" t="s">
        <v>172</v>
      </c>
      <c r="G819" s="17" t="s">
        <v>52</v>
      </c>
      <c r="H819" s="18">
        <v>7141.51</v>
      </c>
      <c r="I819" s="18">
        <v>1285.47</v>
      </c>
      <c r="J819" s="51">
        <f t="shared" si="32"/>
        <v>8426.98</v>
      </c>
      <c r="K819" s="58"/>
    </row>
    <row r="820" spans="1:11" x14ac:dyDescent="0.25">
      <c r="A820" s="14">
        <v>44936</v>
      </c>
      <c r="B820" s="15" t="s">
        <v>12</v>
      </c>
      <c r="C820" s="16">
        <v>101694564</v>
      </c>
      <c r="D820" s="16">
        <v>101675</v>
      </c>
      <c r="E820" s="16" t="s">
        <v>1402</v>
      </c>
      <c r="F820" s="16" t="s">
        <v>172</v>
      </c>
      <c r="G820" s="17" t="s">
        <v>52</v>
      </c>
      <c r="H820" s="18">
        <v>7210.42</v>
      </c>
      <c r="I820" s="18">
        <v>1297.8699999999999</v>
      </c>
      <c r="J820" s="51">
        <f>H820+I820-K820</f>
        <v>8508.2900000000009</v>
      </c>
      <c r="K820" s="58"/>
    </row>
    <row r="821" spans="1:11" x14ac:dyDescent="0.25">
      <c r="A821" s="14">
        <v>44938</v>
      </c>
      <c r="B821" s="15" t="s">
        <v>12</v>
      </c>
      <c r="C821" s="16">
        <v>101694564</v>
      </c>
      <c r="D821" s="16">
        <v>101743</v>
      </c>
      <c r="E821" s="16" t="s">
        <v>1396</v>
      </c>
      <c r="F821" s="16" t="s">
        <v>172</v>
      </c>
      <c r="G821" s="17" t="s">
        <v>52</v>
      </c>
      <c r="H821" s="18">
        <v>15922.13</v>
      </c>
      <c r="I821" s="18">
        <v>2865.98</v>
      </c>
      <c r="J821" s="51">
        <f t="shared" si="32"/>
        <v>18788.11</v>
      </c>
      <c r="K821" s="58"/>
    </row>
    <row r="822" spans="1:11" x14ac:dyDescent="0.25">
      <c r="A822" s="14">
        <v>44942</v>
      </c>
      <c r="B822" s="15" t="s">
        <v>12</v>
      </c>
      <c r="C822" s="16">
        <v>101694564</v>
      </c>
      <c r="D822" s="16">
        <v>101918</v>
      </c>
      <c r="E822" s="16" t="s">
        <v>1401</v>
      </c>
      <c r="F822" s="16" t="s">
        <v>172</v>
      </c>
      <c r="G822" s="17" t="s">
        <v>52</v>
      </c>
      <c r="H822" s="18">
        <v>8644.25</v>
      </c>
      <c r="I822" s="18">
        <v>1555.96</v>
      </c>
      <c r="J822" s="51">
        <f>H822+I822-K822</f>
        <v>10200.209999999999</v>
      </c>
      <c r="K822" s="58"/>
    </row>
    <row r="823" spans="1:11" x14ac:dyDescent="0.25">
      <c r="A823" s="14">
        <v>44945</v>
      </c>
      <c r="B823" s="15" t="s">
        <v>12</v>
      </c>
      <c r="C823" s="16">
        <v>101694564</v>
      </c>
      <c r="D823" s="16">
        <v>101976</v>
      </c>
      <c r="E823" s="16" t="s">
        <v>1399</v>
      </c>
      <c r="F823" s="16" t="s">
        <v>1400</v>
      </c>
      <c r="G823" s="17" t="s">
        <v>52</v>
      </c>
      <c r="H823" s="18">
        <v>923607.17</v>
      </c>
      <c r="I823" s="18">
        <v>166249.29</v>
      </c>
      <c r="J823" s="51">
        <f t="shared" si="32"/>
        <v>1089856.46</v>
      </c>
      <c r="K823" s="58"/>
    </row>
    <row r="824" spans="1:11" x14ac:dyDescent="0.25">
      <c r="A824" s="14">
        <v>44946</v>
      </c>
      <c r="B824" s="15" t="s">
        <v>12</v>
      </c>
      <c r="C824" s="16">
        <v>101694564</v>
      </c>
      <c r="D824" s="16">
        <v>101989</v>
      </c>
      <c r="E824" s="16" t="s">
        <v>1500</v>
      </c>
      <c r="F824" s="16" t="s">
        <v>172</v>
      </c>
      <c r="G824" s="17" t="s">
        <v>52</v>
      </c>
      <c r="H824" s="18">
        <v>18957.939999999999</v>
      </c>
      <c r="I824" s="18">
        <v>3412.43</v>
      </c>
      <c r="J824" s="51">
        <f>H824+I824-K824</f>
        <v>22370.37</v>
      </c>
      <c r="K824" s="58"/>
    </row>
    <row r="825" spans="1:11" x14ac:dyDescent="0.25">
      <c r="A825" s="14">
        <v>44949</v>
      </c>
      <c r="B825" s="15" t="s">
        <v>12</v>
      </c>
      <c r="C825" s="16">
        <v>101694564</v>
      </c>
      <c r="D825" s="16">
        <v>102044</v>
      </c>
      <c r="E825" s="16" t="s">
        <v>1501</v>
      </c>
      <c r="F825" s="16" t="s">
        <v>172</v>
      </c>
      <c r="G825" s="17" t="s">
        <v>52</v>
      </c>
      <c r="H825" s="18">
        <v>10240.86</v>
      </c>
      <c r="I825" s="18">
        <v>1843.36</v>
      </c>
      <c r="J825" s="51">
        <f t="shared" si="32"/>
        <v>12084.220000000001</v>
      </c>
      <c r="K825" s="58"/>
    </row>
    <row r="826" spans="1:11" x14ac:dyDescent="0.25">
      <c r="A826" s="14">
        <v>44951</v>
      </c>
      <c r="B826" s="15" t="s">
        <v>12</v>
      </c>
      <c r="C826" s="16">
        <v>101694564</v>
      </c>
      <c r="D826" s="16">
        <v>102103</v>
      </c>
      <c r="E826" s="16" t="s">
        <v>1502</v>
      </c>
      <c r="F826" s="16" t="s">
        <v>172</v>
      </c>
      <c r="G826" s="17" t="s">
        <v>52</v>
      </c>
      <c r="H826" s="18">
        <v>2881.42</v>
      </c>
      <c r="I826" s="18">
        <v>518.65</v>
      </c>
      <c r="J826" s="51">
        <f>H826+I826-K826</f>
        <v>3400.07</v>
      </c>
      <c r="K826" s="58"/>
    </row>
    <row r="827" spans="1:11" x14ac:dyDescent="0.25">
      <c r="A827" s="14">
        <v>44957</v>
      </c>
      <c r="B827" s="15" t="s">
        <v>12</v>
      </c>
      <c r="C827" s="16">
        <v>101694564</v>
      </c>
      <c r="D827" s="16">
        <v>102320</v>
      </c>
      <c r="E827" s="16" t="s">
        <v>1503</v>
      </c>
      <c r="F827" s="16" t="s">
        <v>172</v>
      </c>
      <c r="G827" s="17" t="s">
        <v>52</v>
      </c>
      <c r="H827" s="18">
        <v>10886.11</v>
      </c>
      <c r="I827" s="18">
        <v>1959.5</v>
      </c>
      <c r="J827" s="51">
        <f t="shared" si="32"/>
        <v>12845.61</v>
      </c>
      <c r="K827" s="58"/>
    </row>
    <row r="828" spans="1:11" x14ac:dyDescent="0.25">
      <c r="A828" s="14">
        <v>44957</v>
      </c>
      <c r="B828" s="24" t="s">
        <v>12</v>
      </c>
      <c r="C828" s="25">
        <v>101694564</v>
      </c>
      <c r="D828" s="25">
        <v>102330</v>
      </c>
      <c r="E828" s="25" t="s">
        <v>1504</v>
      </c>
      <c r="F828" s="25" t="s">
        <v>172</v>
      </c>
      <c r="G828" s="27" t="s">
        <v>52</v>
      </c>
      <c r="H828" s="36">
        <v>4478.03</v>
      </c>
      <c r="I828" s="36">
        <v>806.05</v>
      </c>
      <c r="J828" s="64">
        <f>H828+I828-K828</f>
        <v>5284.08</v>
      </c>
      <c r="K828" s="58"/>
    </row>
    <row r="829" spans="1:11" x14ac:dyDescent="0.25">
      <c r="A829" s="54">
        <v>44957</v>
      </c>
      <c r="B829" s="31" t="s">
        <v>12</v>
      </c>
      <c r="C829" s="32">
        <v>101694564</v>
      </c>
      <c r="D829" s="32">
        <v>102369</v>
      </c>
      <c r="E829" s="32" t="s">
        <v>1505</v>
      </c>
      <c r="F829" s="32" t="s">
        <v>172</v>
      </c>
      <c r="G829" s="34" t="s">
        <v>52</v>
      </c>
      <c r="H829" s="38">
        <v>5918.74</v>
      </c>
      <c r="I829" s="38">
        <v>1065.3699999999999</v>
      </c>
      <c r="J829" s="66">
        <f t="shared" si="32"/>
        <v>6984.11</v>
      </c>
      <c r="K829" s="58"/>
    </row>
    <row r="830" spans="1:11" x14ac:dyDescent="0.25">
      <c r="A830" s="54">
        <v>44960</v>
      </c>
      <c r="B830" s="31" t="s">
        <v>12</v>
      </c>
      <c r="C830" s="32">
        <v>101694564</v>
      </c>
      <c r="D830" s="32">
        <v>102458</v>
      </c>
      <c r="E830" s="32" t="s">
        <v>1721</v>
      </c>
      <c r="F830" s="32" t="s">
        <v>172</v>
      </c>
      <c r="G830" s="34" t="s">
        <v>52</v>
      </c>
      <c r="H830" s="38">
        <v>8644.25</v>
      </c>
      <c r="I830" s="38">
        <v>1555.96</v>
      </c>
      <c r="J830" s="66">
        <f t="shared" ref="J830:J832" si="33">H830+I830-K830</f>
        <v>10200.209999999999</v>
      </c>
      <c r="K830" s="58"/>
    </row>
    <row r="831" spans="1:11" x14ac:dyDescent="0.25">
      <c r="A831" s="93">
        <v>44965</v>
      </c>
      <c r="B831" s="31" t="s">
        <v>12</v>
      </c>
      <c r="C831" s="32">
        <v>101694564</v>
      </c>
      <c r="D831" s="32">
        <v>102526</v>
      </c>
      <c r="E831" s="32" t="s">
        <v>1506</v>
      </c>
      <c r="F831" s="32" t="s">
        <v>172</v>
      </c>
      <c r="G831" s="34" t="s">
        <v>52</v>
      </c>
      <c r="H831" s="57">
        <v>8990.7800000000007</v>
      </c>
      <c r="I831" s="57">
        <v>1618.34</v>
      </c>
      <c r="J831" s="66">
        <f>H831+I831-K831</f>
        <v>10609.12</v>
      </c>
      <c r="K831" s="58"/>
    </row>
    <row r="832" spans="1:11" x14ac:dyDescent="0.25">
      <c r="A832" s="93">
        <v>44966</v>
      </c>
      <c r="B832" s="31" t="s">
        <v>12</v>
      </c>
      <c r="C832" s="32">
        <v>101694564</v>
      </c>
      <c r="D832" s="32">
        <v>102579</v>
      </c>
      <c r="E832" s="32" t="s">
        <v>1507</v>
      </c>
      <c r="F832" s="32" t="s">
        <v>172</v>
      </c>
      <c r="G832" s="34" t="s">
        <v>52</v>
      </c>
      <c r="H832" s="57">
        <v>7204.05</v>
      </c>
      <c r="I832" s="57">
        <v>1296.73</v>
      </c>
      <c r="J832" s="66">
        <f t="shared" si="33"/>
        <v>8500.7800000000007</v>
      </c>
      <c r="K832" s="58"/>
    </row>
    <row r="833" spans="1:11" x14ac:dyDescent="0.25">
      <c r="A833" s="54">
        <v>44811</v>
      </c>
      <c r="B833" s="31" t="s">
        <v>12</v>
      </c>
      <c r="C833" s="32" t="s">
        <v>97</v>
      </c>
      <c r="D833" s="32">
        <v>98343</v>
      </c>
      <c r="E833" s="32"/>
      <c r="F833" s="32" t="s">
        <v>172</v>
      </c>
      <c r="G833" s="34" t="s">
        <v>52</v>
      </c>
      <c r="H833" s="38">
        <v>13753.69</v>
      </c>
      <c r="I833" s="38">
        <v>2475.67</v>
      </c>
      <c r="J833" s="66">
        <f>H833+I833-K833</f>
        <v>16229.36</v>
      </c>
      <c r="K833" s="58"/>
    </row>
    <row r="834" spans="1:11" x14ac:dyDescent="0.25">
      <c r="A834" s="54">
        <v>44975</v>
      </c>
      <c r="B834" s="31" t="s">
        <v>12</v>
      </c>
      <c r="C834" s="32" t="s">
        <v>97</v>
      </c>
      <c r="D834" s="32">
        <v>102763</v>
      </c>
      <c r="E834" s="32" t="s">
        <v>1508</v>
      </c>
      <c r="F834" s="32">
        <v>1000058264</v>
      </c>
      <c r="G834" s="34" t="s">
        <v>1026</v>
      </c>
      <c r="H834" s="38">
        <v>988175.42</v>
      </c>
      <c r="I834" s="38">
        <v>177871.58</v>
      </c>
      <c r="J834" s="66">
        <f t="shared" ref="J834:J842" si="34">H834+I834-K834</f>
        <v>1166047</v>
      </c>
      <c r="K834" s="58"/>
    </row>
    <row r="835" spans="1:11" x14ac:dyDescent="0.25">
      <c r="A835" s="54">
        <v>44975</v>
      </c>
      <c r="B835" s="31" t="s">
        <v>12</v>
      </c>
      <c r="C835" s="32" t="s">
        <v>97</v>
      </c>
      <c r="D835" s="32">
        <v>102809</v>
      </c>
      <c r="E835" s="32" t="s">
        <v>1509</v>
      </c>
      <c r="F835" s="32" t="s">
        <v>172</v>
      </c>
      <c r="G835" s="34" t="s">
        <v>52</v>
      </c>
      <c r="H835" s="38">
        <v>8547.02</v>
      </c>
      <c r="I835" s="38">
        <v>1538.46</v>
      </c>
      <c r="J835" s="66">
        <f>H835+I835-K835</f>
        <v>10085.48</v>
      </c>
      <c r="K835" s="58"/>
    </row>
    <row r="836" spans="1:11" x14ac:dyDescent="0.25">
      <c r="A836" s="54">
        <v>44967</v>
      </c>
      <c r="B836" s="31" t="s">
        <v>12</v>
      </c>
      <c r="C836" s="32" t="s">
        <v>97</v>
      </c>
      <c r="D836" s="32">
        <v>102637</v>
      </c>
      <c r="E836" s="32" t="s">
        <v>1510</v>
      </c>
      <c r="F836" s="32" t="s">
        <v>172</v>
      </c>
      <c r="G836" s="34" t="s">
        <v>52</v>
      </c>
      <c r="H836" s="38">
        <v>11611.77</v>
      </c>
      <c r="I836" s="38">
        <v>2090.12</v>
      </c>
      <c r="J836" s="66">
        <f t="shared" si="34"/>
        <v>13701.89</v>
      </c>
      <c r="K836" s="58"/>
    </row>
    <row r="837" spans="1:11" x14ac:dyDescent="0.25">
      <c r="A837" s="54">
        <v>44972</v>
      </c>
      <c r="B837" s="31" t="s">
        <v>12</v>
      </c>
      <c r="C837" s="32" t="s">
        <v>97</v>
      </c>
      <c r="D837" s="32">
        <v>102678</v>
      </c>
      <c r="E837" s="32" t="s">
        <v>1511</v>
      </c>
      <c r="F837" s="32" t="s">
        <v>172</v>
      </c>
      <c r="G837" s="34" t="s">
        <v>52</v>
      </c>
      <c r="H837" s="38">
        <v>7041.72</v>
      </c>
      <c r="I837" s="38">
        <v>1267.51</v>
      </c>
      <c r="J837" s="66">
        <f>H837+I837-K837</f>
        <v>8309.23</v>
      </c>
      <c r="K837" s="58"/>
    </row>
    <row r="838" spans="1:11" x14ac:dyDescent="0.25">
      <c r="A838" s="54">
        <v>44979</v>
      </c>
      <c r="B838" s="31" t="s">
        <v>12</v>
      </c>
      <c r="C838" s="32" t="s">
        <v>97</v>
      </c>
      <c r="D838" s="32">
        <v>103020</v>
      </c>
      <c r="E838" s="32" t="s">
        <v>1512</v>
      </c>
      <c r="F838" s="32" t="s">
        <v>172</v>
      </c>
      <c r="G838" s="34" t="s">
        <v>52</v>
      </c>
      <c r="H838" s="38">
        <v>11496.8</v>
      </c>
      <c r="I838" s="38">
        <v>2069.42</v>
      </c>
      <c r="J838" s="66">
        <f t="shared" si="34"/>
        <v>13566.22</v>
      </c>
      <c r="K838" s="58"/>
    </row>
    <row r="839" spans="1:11" x14ac:dyDescent="0.25">
      <c r="A839" s="54">
        <v>44978</v>
      </c>
      <c r="B839" s="31" t="s">
        <v>12</v>
      </c>
      <c r="C839" s="32" t="s">
        <v>97</v>
      </c>
      <c r="D839" s="32">
        <v>103923</v>
      </c>
      <c r="E839" s="32" t="s">
        <v>1513</v>
      </c>
      <c r="F839" s="32" t="s">
        <v>172</v>
      </c>
      <c r="G839" s="34" t="s">
        <v>52</v>
      </c>
      <c r="H839" s="38">
        <v>8507.52</v>
      </c>
      <c r="I839" s="38">
        <v>1531.35</v>
      </c>
      <c r="J839" s="66">
        <f>H839+I839-K839</f>
        <v>10038.870000000001</v>
      </c>
      <c r="K839" s="58"/>
    </row>
    <row r="840" spans="1:11" x14ac:dyDescent="0.25">
      <c r="A840" s="54">
        <v>45015</v>
      </c>
      <c r="B840" s="31" t="s">
        <v>12</v>
      </c>
      <c r="C840" s="32" t="s">
        <v>97</v>
      </c>
      <c r="D840" s="32">
        <v>103143</v>
      </c>
      <c r="E840" s="32" t="s">
        <v>1514</v>
      </c>
      <c r="F840" s="32"/>
      <c r="G840" s="32" t="s">
        <v>1515</v>
      </c>
      <c r="H840" s="38">
        <v>820074.53</v>
      </c>
      <c r="I840" s="38">
        <v>147613.42000000001</v>
      </c>
      <c r="J840" s="66">
        <f t="shared" si="34"/>
        <v>967687.95000000007</v>
      </c>
      <c r="K840" s="58"/>
    </row>
    <row r="841" spans="1:11" x14ac:dyDescent="0.25">
      <c r="A841" s="54">
        <v>44981</v>
      </c>
      <c r="B841" s="31" t="s">
        <v>12</v>
      </c>
      <c r="C841" s="32" t="s">
        <v>97</v>
      </c>
      <c r="D841" s="32">
        <v>103143</v>
      </c>
      <c r="E841" s="32" t="s">
        <v>1516</v>
      </c>
      <c r="F841" s="32"/>
      <c r="G841" s="34" t="s">
        <v>52</v>
      </c>
      <c r="H841" s="38">
        <v>8507.52</v>
      </c>
      <c r="I841" s="38">
        <v>1531.35</v>
      </c>
      <c r="J841" s="66">
        <f>H841+I841-K841</f>
        <v>10038.870000000001</v>
      </c>
      <c r="K841" s="58"/>
    </row>
    <row r="842" spans="1:11" x14ac:dyDescent="0.25">
      <c r="A842" s="54">
        <v>44985</v>
      </c>
      <c r="B842" s="31" t="s">
        <v>12</v>
      </c>
      <c r="C842" s="32" t="s">
        <v>97</v>
      </c>
      <c r="D842" s="32">
        <v>103124</v>
      </c>
      <c r="E842" s="32" t="s">
        <v>1517</v>
      </c>
      <c r="F842" s="32"/>
      <c r="G842" s="34" t="s">
        <v>52</v>
      </c>
      <c r="H842" s="38">
        <v>2989.28</v>
      </c>
      <c r="I842" s="38">
        <v>538.07000000000005</v>
      </c>
      <c r="J842" s="66">
        <f t="shared" si="34"/>
        <v>3527.3500000000004</v>
      </c>
      <c r="K842" s="58"/>
    </row>
    <row r="843" spans="1:11" x14ac:dyDescent="0.25">
      <c r="A843" s="76">
        <v>44988</v>
      </c>
      <c r="B843" s="31" t="s">
        <v>12</v>
      </c>
      <c r="C843" s="32">
        <v>101694564</v>
      </c>
      <c r="D843" s="32">
        <v>103243</v>
      </c>
      <c r="E843" s="32" t="s">
        <v>1722</v>
      </c>
      <c r="F843" s="32" t="s">
        <v>205</v>
      </c>
      <c r="G843" s="34" t="s">
        <v>1723</v>
      </c>
      <c r="H843" s="38">
        <v>9872.27</v>
      </c>
      <c r="I843" s="38">
        <v>1777.01</v>
      </c>
      <c r="J843" s="78">
        <f t="shared" ref="J843:J852" si="35">SUM(H843+I843)</f>
        <v>11649.28</v>
      </c>
      <c r="K843" s="58"/>
    </row>
    <row r="844" spans="1:11" x14ac:dyDescent="0.25">
      <c r="A844" s="76">
        <v>44991</v>
      </c>
      <c r="B844" s="31" t="s">
        <v>12</v>
      </c>
      <c r="C844" s="32">
        <v>101694564</v>
      </c>
      <c r="D844" s="32">
        <v>103279</v>
      </c>
      <c r="E844" s="32" t="s">
        <v>1724</v>
      </c>
      <c r="F844" s="32" t="s">
        <v>205</v>
      </c>
      <c r="G844" s="34" t="s">
        <v>1723</v>
      </c>
      <c r="H844" s="38">
        <v>7051.62</v>
      </c>
      <c r="I844" s="38">
        <v>1269.29</v>
      </c>
      <c r="J844" s="78">
        <f t="shared" si="35"/>
        <v>8320.91</v>
      </c>
      <c r="K844" s="58"/>
    </row>
    <row r="845" spans="1:11" x14ac:dyDescent="0.25">
      <c r="A845" s="76">
        <v>44999</v>
      </c>
      <c r="B845" s="31" t="s">
        <v>12</v>
      </c>
      <c r="C845" s="32">
        <v>101694564</v>
      </c>
      <c r="D845" s="32">
        <v>103492</v>
      </c>
      <c r="E845" s="32" t="s">
        <v>1725</v>
      </c>
      <c r="F845" s="32" t="s">
        <v>205</v>
      </c>
      <c r="G845" s="34" t="s">
        <v>1726</v>
      </c>
      <c r="H845" s="38">
        <v>7094.51</v>
      </c>
      <c r="I845" s="38">
        <v>1277.01</v>
      </c>
      <c r="J845" s="78">
        <f t="shared" si="35"/>
        <v>8371.52</v>
      </c>
      <c r="K845" s="58"/>
    </row>
    <row r="846" spans="1:11" x14ac:dyDescent="0.25">
      <c r="A846" s="76">
        <v>44999</v>
      </c>
      <c r="B846" s="31" t="s">
        <v>12</v>
      </c>
      <c r="C846" s="32">
        <v>101694564</v>
      </c>
      <c r="D846" s="32">
        <v>103457</v>
      </c>
      <c r="E846" s="32" t="s">
        <v>1727</v>
      </c>
      <c r="F846" s="32" t="s">
        <v>205</v>
      </c>
      <c r="G846" s="34" t="s">
        <v>1723</v>
      </c>
      <c r="H846" s="38">
        <v>5641.3</v>
      </c>
      <c r="I846" s="38">
        <v>1015.43</v>
      </c>
      <c r="J846" s="78">
        <f t="shared" si="35"/>
        <v>6656.7300000000005</v>
      </c>
      <c r="K846" s="58"/>
    </row>
    <row r="847" spans="1:11" x14ac:dyDescent="0.25">
      <c r="A847" s="76">
        <v>44999</v>
      </c>
      <c r="B847" s="31" t="s">
        <v>12</v>
      </c>
      <c r="C847" s="32">
        <v>101694564</v>
      </c>
      <c r="D847" s="32">
        <v>103479</v>
      </c>
      <c r="E847" s="32" t="s">
        <v>1728</v>
      </c>
      <c r="F847" s="32" t="s">
        <v>205</v>
      </c>
      <c r="G847" s="34" t="s">
        <v>1723</v>
      </c>
      <c r="H847" s="38">
        <v>15818.8</v>
      </c>
      <c r="I847" s="38">
        <v>2847.38</v>
      </c>
      <c r="J847" s="78">
        <f t="shared" si="35"/>
        <v>18666.18</v>
      </c>
      <c r="K847" s="58"/>
    </row>
    <row r="848" spans="1:11" x14ac:dyDescent="0.25">
      <c r="A848" s="76">
        <v>44994</v>
      </c>
      <c r="B848" s="31" t="s">
        <v>12</v>
      </c>
      <c r="C848" s="32">
        <v>101694564</v>
      </c>
      <c r="D848" s="32">
        <v>103355</v>
      </c>
      <c r="E848" s="32" t="s">
        <v>1729</v>
      </c>
      <c r="F848" s="32" t="s">
        <v>205</v>
      </c>
      <c r="G848" s="34" t="s">
        <v>1723</v>
      </c>
      <c r="H848" s="38">
        <v>5793.91</v>
      </c>
      <c r="I848" s="38">
        <v>1042.9000000000001</v>
      </c>
      <c r="J848" s="78">
        <f t="shared" si="35"/>
        <v>6836.8099999999995</v>
      </c>
      <c r="K848" s="58"/>
    </row>
    <row r="849" spans="1:11" x14ac:dyDescent="0.25">
      <c r="A849" s="76">
        <v>45007</v>
      </c>
      <c r="B849" s="31" t="s">
        <v>12</v>
      </c>
      <c r="C849" s="32">
        <v>101694564</v>
      </c>
      <c r="D849" s="32">
        <v>103768</v>
      </c>
      <c r="E849" s="32" t="s">
        <v>1730</v>
      </c>
      <c r="F849" s="32" t="s">
        <v>205</v>
      </c>
      <c r="G849" s="34" t="s">
        <v>1723</v>
      </c>
      <c r="H849" s="38">
        <v>8341.93</v>
      </c>
      <c r="I849" s="38">
        <v>1501.55</v>
      </c>
      <c r="J849" s="78">
        <f t="shared" si="35"/>
        <v>9843.48</v>
      </c>
      <c r="K849" s="58"/>
    </row>
    <row r="850" spans="1:11" x14ac:dyDescent="0.25">
      <c r="A850" s="76">
        <v>45007</v>
      </c>
      <c r="B850" s="31" t="s">
        <v>12</v>
      </c>
      <c r="C850" s="32">
        <v>101694564</v>
      </c>
      <c r="D850" s="32">
        <v>103809</v>
      </c>
      <c r="E850" s="32" t="s">
        <v>1731</v>
      </c>
      <c r="F850" s="32" t="s">
        <v>205</v>
      </c>
      <c r="G850" s="34" t="s">
        <v>1732</v>
      </c>
      <c r="H850" s="38">
        <v>468.38</v>
      </c>
      <c r="I850" s="38">
        <v>84.31</v>
      </c>
      <c r="J850" s="78">
        <f t="shared" si="35"/>
        <v>552.69000000000005</v>
      </c>
      <c r="K850" s="58"/>
    </row>
    <row r="851" spans="1:11" x14ac:dyDescent="0.25">
      <c r="A851" s="76">
        <v>45002</v>
      </c>
      <c r="B851" s="31" t="s">
        <v>12</v>
      </c>
      <c r="C851" s="32">
        <v>101694564</v>
      </c>
      <c r="D851" s="32">
        <v>103682</v>
      </c>
      <c r="E851" s="32" t="s">
        <v>1733</v>
      </c>
      <c r="F851" s="32" t="s">
        <v>205</v>
      </c>
      <c r="G851" s="34" t="s">
        <v>1723</v>
      </c>
      <c r="H851" s="38">
        <v>11740.45</v>
      </c>
      <c r="I851" s="38">
        <v>2113.2800000000002</v>
      </c>
      <c r="J851" s="78">
        <f t="shared" si="35"/>
        <v>13853.730000000001</v>
      </c>
      <c r="K851" s="58"/>
    </row>
    <row r="852" spans="1:11" x14ac:dyDescent="0.25">
      <c r="A852" s="76">
        <v>45006</v>
      </c>
      <c r="B852" s="31" t="s">
        <v>12</v>
      </c>
      <c r="C852" s="32">
        <v>101694564</v>
      </c>
      <c r="D852" s="32">
        <v>103745</v>
      </c>
      <c r="E852" s="32" t="s">
        <v>1734</v>
      </c>
      <c r="F852" s="32">
        <v>1000058432</v>
      </c>
      <c r="G852" s="34" t="s">
        <v>564</v>
      </c>
      <c r="H852" s="38">
        <v>767253.04</v>
      </c>
      <c r="I852" s="38">
        <v>138105.54999999999</v>
      </c>
      <c r="J852" s="78">
        <f t="shared" si="35"/>
        <v>905358.59000000008</v>
      </c>
      <c r="K852" s="58"/>
    </row>
    <row r="853" spans="1:11" x14ac:dyDescent="0.25">
      <c r="A853" s="94"/>
      <c r="B853" s="95" t="s">
        <v>24</v>
      </c>
      <c r="C853" s="86" t="s">
        <v>98</v>
      </c>
      <c r="D853" s="144" t="str">
        <f>G857</f>
        <v xml:space="preserve">MEDICAMENTOS </v>
      </c>
      <c r="E853" s="145"/>
      <c r="F853" s="145"/>
      <c r="G853" s="145"/>
      <c r="H853" s="87"/>
      <c r="I853" s="87"/>
      <c r="J853" s="92"/>
      <c r="K853" s="75">
        <f>SUM(J854:J870)</f>
        <v>1715084</v>
      </c>
    </row>
    <row r="854" spans="1:11" x14ac:dyDescent="0.25">
      <c r="A854" s="14">
        <v>44862</v>
      </c>
      <c r="B854" s="15" t="s">
        <v>24</v>
      </c>
      <c r="C854" s="16" t="s">
        <v>98</v>
      </c>
      <c r="D854" s="16">
        <v>847</v>
      </c>
      <c r="E854" s="16" t="s">
        <v>228</v>
      </c>
      <c r="F854" s="16">
        <v>1000057784</v>
      </c>
      <c r="G854" s="17" t="s">
        <v>18</v>
      </c>
      <c r="H854" s="18">
        <v>99500</v>
      </c>
      <c r="I854" s="18">
        <v>0</v>
      </c>
      <c r="J854" s="51">
        <f t="shared" ref="J854:J863" si="36">H854+I854-K854</f>
        <v>99500</v>
      </c>
      <c r="K854" s="58"/>
    </row>
    <row r="855" spans="1:11" x14ac:dyDescent="0.25">
      <c r="A855" s="14">
        <v>44872</v>
      </c>
      <c r="B855" s="15" t="s">
        <v>24</v>
      </c>
      <c r="C855" s="16" t="s">
        <v>98</v>
      </c>
      <c r="D855" s="16">
        <v>852</v>
      </c>
      <c r="E855" s="16" t="s">
        <v>613</v>
      </c>
      <c r="F855" s="16">
        <v>1000057862</v>
      </c>
      <c r="G855" s="17" t="s">
        <v>18</v>
      </c>
      <c r="H855" s="18">
        <v>103500</v>
      </c>
      <c r="I855" s="18">
        <v>0</v>
      </c>
      <c r="J855" s="51">
        <f>H855+I855-K855</f>
        <v>103500</v>
      </c>
      <c r="K855" s="58"/>
    </row>
    <row r="856" spans="1:11" x14ac:dyDescent="0.25">
      <c r="A856" s="14">
        <v>44879</v>
      </c>
      <c r="B856" s="15" t="s">
        <v>24</v>
      </c>
      <c r="C856" s="16" t="s">
        <v>98</v>
      </c>
      <c r="D856" s="16">
        <v>189</v>
      </c>
      <c r="E856" s="16" t="s">
        <v>229</v>
      </c>
      <c r="F856" s="16">
        <v>1000057865</v>
      </c>
      <c r="G856" s="17" t="s">
        <v>18</v>
      </c>
      <c r="H856" s="18">
        <v>103500</v>
      </c>
      <c r="I856" s="18">
        <v>0</v>
      </c>
      <c r="J856" s="51">
        <f t="shared" si="36"/>
        <v>103500</v>
      </c>
      <c r="K856" s="58"/>
    </row>
    <row r="857" spans="1:11" x14ac:dyDescent="0.25">
      <c r="A857" s="14">
        <v>44903</v>
      </c>
      <c r="B857" s="15" t="s">
        <v>24</v>
      </c>
      <c r="C857" s="16" t="s">
        <v>98</v>
      </c>
      <c r="D857" s="16">
        <v>190</v>
      </c>
      <c r="E857" s="16" t="s">
        <v>634</v>
      </c>
      <c r="F857" s="16">
        <v>1000058048</v>
      </c>
      <c r="G857" s="17" t="s">
        <v>18</v>
      </c>
      <c r="H857" s="18">
        <v>112500</v>
      </c>
      <c r="I857" s="18">
        <v>0</v>
      </c>
      <c r="J857" s="51">
        <f>H857+I857-K857</f>
        <v>112500</v>
      </c>
      <c r="K857" s="58"/>
    </row>
    <row r="858" spans="1:11" x14ac:dyDescent="0.25">
      <c r="A858" s="14">
        <v>44903</v>
      </c>
      <c r="B858" s="15" t="s">
        <v>24</v>
      </c>
      <c r="C858" s="16" t="s">
        <v>98</v>
      </c>
      <c r="D858" s="25">
        <v>191</v>
      </c>
      <c r="E858" s="25" t="s">
        <v>511</v>
      </c>
      <c r="F858" s="25">
        <v>1000058047</v>
      </c>
      <c r="G858" s="27" t="s">
        <v>18</v>
      </c>
      <c r="H858" s="36">
        <v>112500</v>
      </c>
      <c r="I858" s="36">
        <v>0</v>
      </c>
      <c r="J858" s="64">
        <f t="shared" si="36"/>
        <v>112500</v>
      </c>
      <c r="K858" s="58"/>
    </row>
    <row r="859" spans="1:11" x14ac:dyDescent="0.25">
      <c r="A859" s="14">
        <v>44915</v>
      </c>
      <c r="B859" s="15" t="s">
        <v>24</v>
      </c>
      <c r="C859" s="49" t="s">
        <v>98</v>
      </c>
      <c r="D859" s="32">
        <v>192</v>
      </c>
      <c r="E859" s="32" t="s">
        <v>230</v>
      </c>
      <c r="F859" s="32">
        <v>1000058113</v>
      </c>
      <c r="G859" s="34" t="s">
        <v>18</v>
      </c>
      <c r="H859" s="38">
        <v>112500</v>
      </c>
      <c r="I859" s="38">
        <v>0</v>
      </c>
      <c r="J859" s="66">
        <f>H859+I859-K859</f>
        <v>112500</v>
      </c>
      <c r="K859" s="58"/>
    </row>
    <row r="860" spans="1:11" x14ac:dyDescent="0.25">
      <c r="A860" s="14">
        <v>44915</v>
      </c>
      <c r="B860" s="15" t="s">
        <v>24</v>
      </c>
      <c r="C860" s="49" t="s">
        <v>98</v>
      </c>
      <c r="D860" s="32">
        <v>193</v>
      </c>
      <c r="E860" s="32" t="s">
        <v>231</v>
      </c>
      <c r="F860" s="32">
        <v>1000058114</v>
      </c>
      <c r="G860" s="34" t="s">
        <v>18</v>
      </c>
      <c r="H860" s="38">
        <v>112500</v>
      </c>
      <c r="I860" s="38">
        <v>0</v>
      </c>
      <c r="J860" s="66">
        <f t="shared" si="36"/>
        <v>112500</v>
      </c>
      <c r="K860" s="58"/>
    </row>
    <row r="861" spans="1:11" x14ac:dyDescent="0.25">
      <c r="A861" s="14">
        <v>44937</v>
      </c>
      <c r="B861" s="15" t="s">
        <v>24</v>
      </c>
      <c r="C861" s="49" t="s">
        <v>98</v>
      </c>
      <c r="D861" s="32">
        <v>194</v>
      </c>
      <c r="E861" s="32" t="s">
        <v>635</v>
      </c>
      <c r="F861" s="32">
        <v>1000058156</v>
      </c>
      <c r="G861" s="34" t="s">
        <v>18</v>
      </c>
      <c r="H861" s="38">
        <v>45000</v>
      </c>
      <c r="I861" s="38">
        <v>0</v>
      </c>
      <c r="J861" s="66">
        <f>H861+I861-K861</f>
        <v>45000</v>
      </c>
      <c r="K861" s="58"/>
    </row>
    <row r="862" spans="1:11" x14ac:dyDescent="0.25">
      <c r="A862" s="43">
        <v>44960</v>
      </c>
      <c r="B862" s="15" t="s">
        <v>24</v>
      </c>
      <c r="C862" s="49" t="s">
        <v>98</v>
      </c>
      <c r="D862" s="32">
        <v>195</v>
      </c>
      <c r="E862" s="32" t="s">
        <v>232</v>
      </c>
      <c r="F862" s="32">
        <v>1000058224</v>
      </c>
      <c r="G862" s="34" t="s">
        <v>18</v>
      </c>
      <c r="H862" s="57">
        <v>109000</v>
      </c>
      <c r="I862" s="38">
        <v>0</v>
      </c>
      <c r="J862" s="66">
        <f t="shared" si="36"/>
        <v>109000</v>
      </c>
      <c r="K862" s="58"/>
    </row>
    <row r="863" spans="1:11" x14ac:dyDescent="0.25">
      <c r="A863" s="43">
        <v>44973</v>
      </c>
      <c r="B863" s="15" t="s">
        <v>24</v>
      </c>
      <c r="C863" s="49" t="s">
        <v>98</v>
      </c>
      <c r="D863" s="32">
        <v>197</v>
      </c>
      <c r="E863" s="32" t="s">
        <v>235</v>
      </c>
      <c r="F863" s="32">
        <v>1000058255</v>
      </c>
      <c r="G863" s="34" t="s">
        <v>18</v>
      </c>
      <c r="H863" s="57">
        <v>147000</v>
      </c>
      <c r="I863" s="38">
        <v>0</v>
      </c>
      <c r="J863" s="66">
        <f t="shared" si="36"/>
        <v>147000</v>
      </c>
      <c r="K863" s="58"/>
    </row>
    <row r="864" spans="1:11" x14ac:dyDescent="0.25">
      <c r="A864" s="43">
        <v>44973</v>
      </c>
      <c r="B864" s="15" t="s">
        <v>24</v>
      </c>
      <c r="C864" s="49" t="s">
        <v>98</v>
      </c>
      <c r="D864" s="32">
        <v>198</v>
      </c>
      <c r="E864" s="32" t="s">
        <v>234</v>
      </c>
      <c r="F864" s="32">
        <v>1000005825</v>
      </c>
      <c r="G864" s="34" t="s">
        <v>18</v>
      </c>
      <c r="H864" s="57">
        <v>49000</v>
      </c>
      <c r="I864" s="38">
        <v>8820</v>
      </c>
      <c r="J864" s="66">
        <f>H864+I864-K864</f>
        <v>57820</v>
      </c>
      <c r="K864" s="58"/>
    </row>
    <row r="865" spans="1:11" x14ac:dyDescent="0.25">
      <c r="A865" s="76">
        <v>44973</v>
      </c>
      <c r="B865" s="15" t="s">
        <v>24</v>
      </c>
      <c r="C865" s="32">
        <v>131790739</v>
      </c>
      <c r="D865" s="32">
        <v>1033</v>
      </c>
      <c r="E865" s="32" t="s">
        <v>235</v>
      </c>
      <c r="F865" s="32">
        <v>1000058255</v>
      </c>
      <c r="G865" s="34" t="s">
        <v>37</v>
      </c>
      <c r="H865" s="38">
        <v>147000</v>
      </c>
      <c r="I865" s="38">
        <v>0</v>
      </c>
      <c r="J865" s="78">
        <f t="shared" ref="J865:J872" si="37">SUM(H865+I865)</f>
        <v>147000</v>
      </c>
      <c r="K865" s="58"/>
    </row>
    <row r="866" spans="1:11" x14ac:dyDescent="0.25">
      <c r="A866" s="76">
        <v>44974</v>
      </c>
      <c r="B866" s="15" t="s">
        <v>24</v>
      </c>
      <c r="C866" s="32">
        <v>131790739</v>
      </c>
      <c r="D866" s="32">
        <v>1036</v>
      </c>
      <c r="E866" s="32" t="s">
        <v>236</v>
      </c>
      <c r="F866" s="32">
        <v>1000058261</v>
      </c>
      <c r="G866" s="34" t="s">
        <v>37</v>
      </c>
      <c r="H866" s="38">
        <v>198000</v>
      </c>
      <c r="I866" s="38"/>
      <c r="J866" s="78">
        <f t="shared" si="37"/>
        <v>198000</v>
      </c>
      <c r="K866" s="58"/>
    </row>
    <row r="867" spans="1:11" x14ac:dyDescent="0.25">
      <c r="A867" s="76">
        <v>44981</v>
      </c>
      <c r="B867" s="15" t="s">
        <v>24</v>
      </c>
      <c r="C867" s="32">
        <v>131790739</v>
      </c>
      <c r="D867" s="32">
        <v>1047</v>
      </c>
      <c r="E867" s="32" t="s">
        <v>237</v>
      </c>
      <c r="F867" s="32">
        <v>1000058299</v>
      </c>
      <c r="G867" s="34" t="s">
        <v>1614</v>
      </c>
      <c r="H867" s="38">
        <v>93800</v>
      </c>
      <c r="I867" s="38">
        <v>16884</v>
      </c>
      <c r="J867" s="78">
        <f t="shared" si="37"/>
        <v>110684</v>
      </c>
      <c r="K867" s="58"/>
    </row>
    <row r="868" spans="1:11" x14ac:dyDescent="0.25">
      <c r="A868" s="76">
        <v>44998</v>
      </c>
      <c r="B868" s="15" t="s">
        <v>24</v>
      </c>
      <c r="C868" s="32">
        <v>131790739</v>
      </c>
      <c r="D868" s="32">
        <v>1047</v>
      </c>
      <c r="E868" s="32" t="s">
        <v>238</v>
      </c>
      <c r="F868" s="32">
        <v>1000058366</v>
      </c>
      <c r="G868" s="34" t="s">
        <v>1614</v>
      </c>
      <c r="H868" s="38">
        <v>40000</v>
      </c>
      <c r="I868" s="38">
        <v>7200</v>
      </c>
      <c r="J868" s="78">
        <f t="shared" si="37"/>
        <v>47200</v>
      </c>
      <c r="K868" s="58"/>
    </row>
    <row r="869" spans="1:11" x14ac:dyDescent="0.25">
      <c r="A869" s="76">
        <v>45000</v>
      </c>
      <c r="B869" s="15" t="s">
        <v>24</v>
      </c>
      <c r="C869" s="32">
        <v>131790739</v>
      </c>
      <c r="D869" s="32">
        <v>1072</v>
      </c>
      <c r="E869" s="32" t="s">
        <v>239</v>
      </c>
      <c r="F869" s="32">
        <v>1000058373</v>
      </c>
      <c r="G869" s="34" t="s">
        <v>1614</v>
      </c>
      <c r="H869" s="38">
        <v>55000</v>
      </c>
      <c r="I869" s="38">
        <v>9900</v>
      </c>
      <c r="J869" s="78">
        <f t="shared" si="37"/>
        <v>64900</v>
      </c>
      <c r="K869" s="58"/>
    </row>
    <row r="870" spans="1:11" x14ac:dyDescent="0.25">
      <c r="A870" s="76">
        <v>45007</v>
      </c>
      <c r="B870" s="15" t="s">
        <v>24</v>
      </c>
      <c r="C870" s="32">
        <v>131790739</v>
      </c>
      <c r="D870" s="32">
        <v>1081</v>
      </c>
      <c r="E870" s="32" t="s">
        <v>240</v>
      </c>
      <c r="F870" s="32">
        <v>1000058380</v>
      </c>
      <c r="G870" s="34" t="s">
        <v>37</v>
      </c>
      <c r="H870" s="38">
        <v>31980</v>
      </c>
      <c r="I870" s="38">
        <v>0</v>
      </c>
      <c r="J870" s="78">
        <f t="shared" si="37"/>
        <v>31980</v>
      </c>
      <c r="K870" s="58"/>
    </row>
    <row r="871" spans="1:11" x14ac:dyDescent="0.25">
      <c r="A871" s="70"/>
      <c r="B871" s="71" t="s">
        <v>1735</v>
      </c>
      <c r="C871" s="89">
        <v>131944728</v>
      </c>
      <c r="D871" s="144" t="s">
        <v>101</v>
      </c>
      <c r="E871" s="145"/>
      <c r="F871" s="145"/>
      <c r="G871" s="145"/>
      <c r="H871" s="87"/>
      <c r="I871" s="87"/>
      <c r="J871" s="92"/>
      <c r="K871" s="75">
        <f>SUM(J872)</f>
        <v>2053.1999999999998</v>
      </c>
    </row>
    <row r="872" spans="1:11" x14ac:dyDescent="0.25">
      <c r="A872" s="76">
        <v>45008</v>
      </c>
      <c r="B872" s="31" t="s">
        <v>1735</v>
      </c>
      <c r="C872" s="32">
        <v>131944728</v>
      </c>
      <c r="D872" s="32">
        <v>1</v>
      </c>
      <c r="E872" s="32" t="s">
        <v>770</v>
      </c>
      <c r="F872" s="32">
        <v>1000058386</v>
      </c>
      <c r="G872" s="34" t="s">
        <v>1574</v>
      </c>
      <c r="H872" s="38">
        <v>1740</v>
      </c>
      <c r="I872" s="38">
        <v>313.2</v>
      </c>
      <c r="J872" s="78">
        <f t="shared" si="37"/>
        <v>2053.1999999999998</v>
      </c>
      <c r="K872" s="58"/>
    </row>
    <row r="873" spans="1:11" x14ac:dyDescent="0.25">
      <c r="A873" s="70"/>
      <c r="B873" s="71" t="s">
        <v>1736</v>
      </c>
      <c r="C873" s="89">
        <v>101555302</v>
      </c>
      <c r="D873" s="144" t="s">
        <v>101</v>
      </c>
      <c r="E873" s="145"/>
      <c r="F873" s="145"/>
      <c r="G873" s="145"/>
      <c r="H873" s="87"/>
      <c r="I873" s="87"/>
      <c r="J873" s="92"/>
      <c r="K873" s="75">
        <f>SUM(J874)</f>
        <v>198000</v>
      </c>
    </row>
    <row r="874" spans="1:11" x14ac:dyDescent="0.25">
      <c r="A874" s="76">
        <v>44988</v>
      </c>
      <c r="B874" s="31" t="s">
        <v>1736</v>
      </c>
      <c r="C874" s="32">
        <v>101555302</v>
      </c>
      <c r="D874" s="32">
        <v>279</v>
      </c>
      <c r="E874" s="32" t="s">
        <v>335</v>
      </c>
      <c r="F874" s="32">
        <v>1000058320</v>
      </c>
      <c r="G874" s="34" t="s">
        <v>37</v>
      </c>
      <c r="H874" s="38">
        <v>198000</v>
      </c>
      <c r="I874" s="38">
        <v>0</v>
      </c>
      <c r="J874" s="78">
        <f>SUM(H874+I874)</f>
        <v>198000</v>
      </c>
      <c r="K874" s="58"/>
    </row>
    <row r="875" spans="1:11" x14ac:dyDescent="0.25">
      <c r="A875" s="70"/>
      <c r="B875" s="71" t="s">
        <v>100</v>
      </c>
      <c r="C875" s="89" t="s">
        <v>99</v>
      </c>
      <c r="D875" s="144" t="s">
        <v>101</v>
      </c>
      <c r="E875" s="145"/>
      <c r="F875" s="145"/>
      <c r="G875" s="145"/>
      <c r="H875" s="87"/>
      <c r="I875" s="87"/>
      <c r="J875" s="92"/>
      <c r="K875" s="75">
        <f>SUM(J876:J877)</f>
        <v>95226</v>
      </c>
    </row>
    <row r="876" spans="1:11" x14ac:dyDescent="0.25">
      <c r="A876" s="14">
        <v>44818</v>
      </c>
      <c r="B876" s="15" t="s">
        <v>100</v>
      </c>
      <c r="C876" s="16" t="s">
        <v>99</v>
      </c>
      <c r="D876" s="39">
        <v>747</v>
      </c>
      <c r="E876" s="39" t="s">
        <v>428</v>
      </c>
      <c r="F876" s="39">
        <v>1000057475</v>
      </c>
      <c r="G876" s="41" t="s">
        <v>101</v>
      </c>
      <c r="H876" s="42">
        <v>80700</v>
      </c>
      <c r="I876" s="42">
        <v>14526</v>
      </c>
      <c r="J876" s="67">
        <f>H876+I876-K876</f>
        <v>95226</v>
      </c>
      <c r="K876" s="58"/>
    </row>
    <row r="877" spans="1:11" x14ac:dyDescent="0.25">
      <c r="A877" s="70"/>
      <c r="B877" s="71" t="str">
        <f>B878</f>
        <v xml:space="preserve">LUIS E. BETANCES R ^CO. S.A. </v>
      </c>
      <c r="C877" s="72">
        <f>C878</f>
        <v>101006145</v>
      </c>
      <c r="D877" s="138" t="str">
        <f>G878</f>
        <v xml:space="preserve">MEDICAMENTOS </v>
      </c>
      <c r="E877" s="139"/>
      <c r="F877" s="139"/>
      <c r="G877" s="140"/>
      <c r="H877" s="73"/>
      <c r="I877" s="73"/>
      <c r="J877" s="74"/>
      <c r="K877" s="75">
        <f>SUM(J878:J879)</f>
        <v>205052</v>
      </c>
    </row>
    <row r="878" spans="1:11" x14ac:dyDescent="0.25">
      <c r="A878" s="14">
        <v>44914</v>
      </c>
      <c r="B878" s="15" t="s">
        <v>1237</v>
      </c>
      <c r="C878" s="16">
        <v>101006145</v>
      </c>
      <c r="D878" s="16">
        <v>601</v>
      </c>
      <c r="E878" s="16" t="s">
        <v>1238</v>
      </c>
      <c r="F878" s="16">
        <v>1000058054</v>
      </c>
      <c r="G878" s="17" t="s">
        <v>18</v>
      </c>
      <c r="H878" s="18">
        <v>102526</v>
      </c>
      <c r="I878" s="18">
        <v>0</v>
      </c>
      <c r="J878" s="51">
        <f>H878+I878-K878</f>
        <v>102526</v>
      </c>
      <c r="K878" s="58"/>
    </row>
    <row r="879" spans="1:11" x14ac:dyDescent="0.25">
      <c r="A879" s="43">
        <v>44951</v>
      </c>
      <c r="B879" s="15" t="s">
        <v>1237</v>
      </c>
      <c r="C879" s="16">
        <v>101006145</v>
      </c>
      <c r="D879" s="16">
        <v>604</v>
      </c>
      <c r="E879" s="16" t="s">
        <v>1518</v>
      </c>
      <c r="F879" s="16">
        <v>1000058054</v>
      </c>
      <c r="G879" s="17" t="s">
        <v>18</v>
      </c>
      <c r="H879" s="18">
        <v>102526</v>
      </c>
      <c r="I879" s="18">
        <v>0</v>
      </c>
      <c r="J879" s="51">
        <f>H879+I879-K879</f>
        <v>102526</v>
      </c>
      <c r="K879" s="58"/>
    </row>
    <row r="880" spans="1:11" x14ac:dyDescent="0.25">
      <c r="A880" s="70"/>
      <c r="B880" s="71" t="str">
        <f>B881</f>
        <v>MASTER CLEAN FBE IMPORT, SRL</v>
      </c>
      <c r="C880" s="72">
        <f>C881</f>
        <v>132657896</v>
      </c>
      <c r="D880" s="138" t="str">
        <f>G881</f>
        <v>MAT. GASTABLE</v>
      </c>
      <c r="E880" s="139"/>
      <c r="F880" s="139"/>
      <c r="G880" s="140"/>
      <c r="H880" s="73"/>
      <c r="I880" s="73"/>
      <c r="J880" s="74"/>
      <c r="K880" s="75">
        <f>SUM(J881)</f>
        <v>93810</v>
      </c>
    </row>
    <row r="881" spans="1:11" x14ac:dyDescent="0.25">
      <c r="A881" s="76">
        <v>44994</v>
      </c>
      <c r="B881" s="31" t="s">
        <v>1737</v>
      </c>
      <c r="C881" s="32">
        <v>132657896</v>
      </c>
      <c r="D881" s="32">
        <v>10078</v>
      </c>
      <c r="E881" s="32" t="s">
        <v>1146</v>
      </c>
      <c r="F881" s="32">
        <v>1000058340</v>
      </c>
      <c r="G881" s="34" t="s">
        <v>963</v>
      </c>
      <c r="H881" s="38">
        <v>79500</v>
      </c>
      <c r="I881" s="38">
        <v>14310</v>
      </c>
      <c r="J881" s="78">
        <f>SUM(H881+I881)</f>
        <v>93810</v>
      </c>
      <c r="K881" s="58"/>
    </row>
    <row r="882" spans="1:11" x14ac:dyDescent="0.25">
      <c r="A882" s="70"/>
      <c r="B882" s="71" t="s">
        <v>5</v>
      </c>
      <c r="C882" s="72" t="s">
        <v>102</v>
      </c>
      <c r="D882" s="138" t="s">
        <v>1519</v>
      </c>
      <c r="E882" s="139"/>
      <c r="F882" s="139"/>
      <c r="G882" s="140"/>
      <c r="H882" s="73"/>
      <c r="I882" s="73"/>
      <c r="J882" s="74"/>
      <c r="K882" s="75">
        <f>SUM(J883:J907)</f>
        <v>2899656.4799999995</v>
      </c>
    </row>
    <row r="883" spans="1:11" x14ac:dyDescent="0.25">
      <c r="A883" s="14">
        <v>44854</v>
      </c>
      <c r="B883" s="15" t="s">
        <v>5</v>
      </c>
      <c r="C883" s="16" t="s">
        <v>102</v>
      </c>
      <c r="D883" s="16">
        <v>166</v>
      </c>
      <c r="E883" s="16" t="s">
        <v>650</v>
      </c>
      <c r="F883" s="16" t="s">
        <v>1032</v>
      </c>
      <c r="G883" s="17" t="s">
        <v>36</v>
      </c>
      <c r="H883" s="18">
        <v>394900</v>
      </c>
      <c r="I883" s="18">
        <v>61650</v>
      </c>
      <c r="J883" s="51">
        <f t="shared" ref="J883:J904" si="38">H883+I883-K883</f>
        <v>456550</v>
      </c>
      <c r="K883" s="58"/>
    </row>
    <row r="884" spans="1:11" x14ac:dyDescent="0.25">
      <c r="A884" s="14">
        <v>44705</v>
      </c>
      <c r="B884" s="15" t="s">
        <v>5</v>
      </c>
      <c r="C884" s="16" t="s">
        <v>102</v>
      </c>
      <c r="D884" s="16">
        <v>90105922</v>
      </c>
      <c r="E884" s="16" t="s">
        <v>1738</v>
      </c>
      <c r="F884" s="16"/>
      <c r="G884" s="17" t="s">
        <v>8</v>
      </c>
      <c r="H884" s="18">
        <v>2090</v>
      </c>
      <c r="I884" s="18">
        <v>0</v>
      </c>
      <c r="J884" s="51">
        <f t="shared" si="38"/>
        <v>2090</v>
      </c>
      <c r="K884" s="58"/>
    </row>
    <row r="885" spans="1:11" x14ac:dyDescent="0.25">
      <c r="A885" s="14">
        <v>44778</v>
      </c>
      <c r="B885" s="15" t="s">
        <v>5</v>
      </c>
      <c r="C885" s="16" t="s">
        <v>102</v>
      </c>
      <c r="D885" s="16">
        <v>90110312</v>
      </c>
      <c r="E885" s="16" t="s">
        <v>593</v>
      </c>
      <c r="F885" s="16">
        <v>1000057299</v>
      </c>
      <c r="G885" s="17" t="s">
        <v>104</v>
      </c>
      <c r="H885" s="18">
        <v>126752.58</v>
      </c>
      <c r="I885" s="18">
        <v>22815.46</v>
      </c>
      <c r="J885" s="51">
        <f>H885+I885-K885</f>
        <v>149568.04</v>
      </c>
      <c r="K885" s="58"/>
    </row>
    <row r="886" spans="1:11" x14ac:dyDescent="0.25">
      <c r="A886" s="14">
        <v>44786</v>
      </c>
      <c r="B886" s="15" t="s">
        <v>5</v>
      </c>
      <c r="C886" s="16" t="s">
        <v>102</v>
      </c>
      <c r="D886" s="16">
        <v>90110682</v>
      </c>
      <c r="E886" s="16" t="s">
        <v>595</v>
      </c>
      <c r="F886" s="16">
        <v>1000057326</v>
      </c>
      <c r="G886" s="17" t="s">
        <v>596</v>
      </c>
      <c r="H886" s="18">
        <v>126539.72</v>
      </c>
      <c r="I886" s="18">
        <v>22777.15</v>
      </c>
      <c r="J886" s="51">
        <f t="shared" si="38"/>
        <v>149316.87</v>
      </c>
      <c r="K886" s="58"/>
    </row>
    <row r="887" spans="1:11" x14ac:dyDescent="0.25">
      <c r="A887" s="14">
        <v>44795</v>
      </c>
      <c r="B887" s="15" t="s">
        <v>5</v>
      </c>
      <c r="C887" s="16" t="s">
        <v>102</v>
      </c>
      <c r="D887" s="16">
        <v>90110801</v>
      </c>
      <c r="E887" s="16" t="s">
        <v>594</v>
      </c>
      <c r="F887" s="16">
        <v>1000057310</v>
      </c>
      <c r="G887" s="17" t="s">
        <v>53</v>
      </c>
      <c r="H887" s="18">
        <v>32250</v>
      </c>
      <c r="I887" s="18">
        <v>0</v>
      </c>
      <c r="J887" s="51">
        <f>H887+I887-K887</f>
        <v>32250</v>
      </c>
      <c r="K887" s="58"/>
    </row>
    <row r="888" spans="1:11" x14ac:dyDescent="0.25">
      <c r="A888" s="14">
        <v>44797</v>
      </c>
      <c r="B888" s="15" t="s">
        <v>5</v>
      </c>
      <c r="C888" s="16" t="s">
        <v>102</v>
      </c>
      <c r="D888" s="16">
        <v>90111142</v>
      </c>
      <c r="E888" s="16" t="s">
        <v>606</v>
      </c>
      <c r="F888" s="16"/>
      <c r="G888" s="17" t="s">
        <v>8</v>
      </c>
      <c r="H888" s="18">
        <v>118071</v>
      </c>
      <c r="I888" s="18">
        <v>0</v>
      </c>
      <c r="J888" s="51">
        <f t="shared" si="38"/>
        <v>118071</v>
      </c>
      <c r="K888" s="58"/>
    </row>
    <row r="889" spans="1:11" x14ac:dyDescent="0.25">
      <c r="A889" s="14">
        <v>44806</v>
      </c>
      <c r="B889" s="15" t="s">
        <v>5</v>
      </c>
      <c r="C889" s="16" t="s">
        <v>102</v>
      </c>
      <c r="D889" s="16">
        <v>90111544</v>
      </c>
      <c r="E889" s="16" t="s">
        <v>597</v>
      </c>
      <c r="F889" s="16">
        <v>1000057422</v>
      </c>
      <c r="G889" s="17" t="s">
        <v>598</v>
      </c>
      <c r="H889" s="18">
        <v>120770.40000000001</v>
      </c>
      <c r="I889" s="18">
        <v>21738.67</v>
      </c>
      <c r="J889" s="51">
        <f>H889+I889-K889</f>
        <v>142509.07</v>
      </c>
      <c r="K889" s="58"/>
    </row>
    <row r="890" spans="1:11" x14ac:dyDescent="0.25">
      <c r="A890" s="14">
        <v>44806</v>
      </c>
      <c r="B890" s="15" t="s">
        <v>5</v>
      </c>
      <c r="C890" s="16" t="s">
        <v>102</v>
      </c>
      <c r="D890" s="16">
        <v>90111545</v>
      </c>
      <c r="E890" s="16" t="s">
        <v>599</v>
      </c>
      <c r="F890" s="16">
        <v>1000057423</v>
      </c>
      <c r="G890" s="17" t="s">
        <v>600</v>
      </c>
      <c r="H890" s="18">
        <v>101774.88</v>
      </c>
      <c r="I890" s="18">
        <v>18319.48</v>
      </c>
      <c r="J890" s="51">
        <f t="shared" si="38"/>
        <v>120094.36</v>
      </c>
      <c r="K890" s="58"/>
    </row>
    <row r="891" spans="1:11" x14ac:dyDescent="0.25">
      <c r="A891" s="14">
        <v>44806</v>
      </c>
      <c r="B891" s="15" t="s">
        <v>5</v>
      </c>
      <c r="C891" s="16" t="s">
        <v>102</v>
      </c>
      <c r="D891" s="16">
        <v>90111546</v>
      </c>
      <c r="E891" s="16" t="s">
        <v>601</v>
      </c>
      <c r="F891" s="16">
        <v>1000057428</v>
      </c>
      <c r="G891" s="17" t="s">
        <v>103</v>
      </c>
      <c r="H891" s="18">
        <v>129486.71999999999</v>
      </c>
      <c r="I891" s="18">
        <v>23307.61</v>
      </c>
      <c r="J891" s="51">
        <f>H891+I891-K891</f>
        <v>152794.32999999999</v>
      </c>
      <c r="K891" s="58"/>
    </row>
    <row r="892" spans="1:11" x14ac:dyDescent="0.25">
      <c r="A892" s="14">
        <v>44813</v>
      </c>
      <c r="B892" s="15" t="s">
        <v>5</v>
      </c>
      <c r="C892" s="16" t="s">
        <v>102</v>
      </c>
      <c r="D892" s="16">
        <v>90112114</v>
      </c>
      <c r="E892" s="16" t="s">
        <v>604</v>
      </c>
      <c r="F892" s="16">
        <v>1000057478</v>
      </c>
      <c r="G892" s="17" t="s">
        <v>603</v>
      </c>
      <c r="H892" s="18">
        <v>94972.799999999988</v>
      </c>
      <c r="I892" s="18">
        <v>17095.099999999999</v>
      </c>
      <c r="J892" s="51">
        <f t="shared" si="38"/>
        <v>112067.9</v>
      </c>
      <c r="K892" s="58"/>
    </row>
    <row r="893" spans="1:11" x14ac:dyDescent="0.25">
      <c r="A893" s="14">
        <v>44813</v>
      </c>
      <c r="B893" s="15" t="s">
        <v>5</v>
      </c>
      <c r="C893" s="16" t="s">
        <v>102</v>
      </c>
      <c r="D893" s="16">
        <v>90112115</v>
      </c>
      <c r="E893" s="16" t="s">
        <v>602</v>
      </c>
      <c r="F893" s="16">
        <v>1000057477</v>
      </c>
      <c r="G893" s="17" t="s">
        <v>603</v>
      </c>
      <c r="H893" s="18">
        <v>122783.24</v>
      </c>
      <c r="I893" s="18">
        <v>22100.98</v>
      </c>
      <c r="J893" s="51">
        <f>H893+I893-K893</f>
        <v>144884.22</v>
      </c>
      <c r="K893" s="58"/>
    </row>
    <row r="894" spans="1:11" x14ac:dyDescent="0.25">
      <c r="A894" s="14">
        <v>44813</v>
      </c>
      <c r="B894" s="15" t="s">
        <v>5</v>
      </c>
      <c r="C894" s="16" t="s">
        <v>102</v>
      </c>
      <c r="D894" s="16">
        <v>90112116</v>
      </c>
      <c r="E894" s="16" t="s">
        <v>605</v>
      </c>
      <c r="F894" s="16">
        <v>1000057494</v>
      </c>
      <c r="G894" s="17" t="s">
        <v>603</v>
      </c>
      <c r="H894" s="18">
        <v>51770.879999999997</v>
      </c>
      <c r="I894" s="18">
        <v>9318.76</v>
      </c>
      <c r="J894" s="51">
        <f t="shared" si="38"/>
        <v>61089.64</v>
      </c>
      <c r="K894" s="58"/>
    </row>
    <row r="895" spans="1:11" x14ac:dyDescent="0.25">
      <c r="A895" s="14">
        <v>44861</v>
      </c>
      <c r="B895" s="15" t="s">
        <v>5</v>
      </c>
      <c r="C895" s="16" t="s">
        <v>102</v>
      </c>
      <c r="D895" s="16">
        <v>90116229</v>
      </c>
      <c r="E895" s="16" t="s">
        <v>1035</v>
      </c>
      <c r="F895" s="16">
        <v>1000057805</v>
      </c>
      <c r="G895" s="17" t="s">
        <v>8</v>
      </c>
      <c r="H895" s="18">
        <v>95575.66</v>
      </c>
      <c r="I895" s="18">
        <v>6480</v>
      </c>
      <c r="J895" s="51">
        <f>H895+I895-K895</f>
        <v>102055.66</v>
      </c>
      <c r="K895" s="58"/>
    </row>
    <row r="896" spans="1:11" x14ac:dyDescent="0.25">
      <c r="A896" s="14">
        <v>44861</v>
      </c>
      <c r="B896" s="15" t="s">
        <v>5</v>
      </c>
      <c r="C896" s="16" t="s">
        <v>102</v>
      </c>
      <c r="D896" s="16">
        <v>90116230</v>
      </c>
      <c r="E896" s="16" t="s">
        <v>1030</v>
      </c>
      <c r="F896" s="16">
        <v>1000057804</v>
      </c>
      <c r="G896" s="17" t="s">
        <v>1031</v>
      </c>
      <c r="H896" s="18">
        <v>63628.32</v>
      </c>
      <c r="I896" s="18">
        <v>0</v>
      </c>
      <c r="J896" s="51">
        <f t="shared" si="38"/>
        <v>63628.32</v>
      </c>
      <c r="K896" s="58"/>
    </row>
    <row r="897" spans="1:11" x14ac:dyDescent="0.25">
      <c r="A897" s="14">
        <v>44861</v>
      </c>
      <c r="B897" s="15" t="s">
        <v>5</v>
      </c>
      <c r="C897" s="16" t="s">
        <v>102</v>
      </c>
      <c r="D897" s="16">
        <v>90116373</v>
      </c>
      <c r="E897" s="16" t="s">
        <v>1034</v>
      </c>
      <c r="F897" s="16">
        <v>1000057806</v>
      </c>
      <c r="G897" s="17" t="s">
        <v>205</v>
      </c>
      <c r="H897" s="18">
        <v>152471</v>
      </c>
      <c r="I897" s="18">
        <v>4235.3999999999996</v>
      </c>
      <c r="J897" s="51">
        <f t="shared" si="38"/>
        <v>156706.4</v>
      </c>
      <c r="K897" s="58"/>
    </row>
    <row r="898" spans="1:11" x14ac:dyDescent="0.25">
      <c r="A898" s="14">
        <v>44862</v>
      </c>
      <c r="B898" s="15" t="s">
        <v>5</v>
      </c>
      <c r="C898" s="16" t="s">
        <v>102</v>
      </c>
      <c r="D898" s="16">
        <v>90116378</v>
      </c>
      <c r="E898" s="16" t="s">
        <v>1033</v>
      </c>
      <c r="F898" s="16">
        <v>1000057825</v>
      </c>
      <c r="G898" s="17" t="s">
        <v>8</v>
      </c>
      <c r="H898" s="18">
        <v>137354</v>
      </c>
      <c r="I898" s="18">
        <v>0</v>
      </c>
      <c r="J898" s="51">
        <f t="shared" si="38"/>
        <v>137354</v>
      </c>
      <c r="K898" s="58"/>
    </row>
    <row r="899" spans="1:11" x14ac:dyDescent="0.25">
      <c r="A899" s="14">
        <v>44889</v>
      </c>
      <c r="B899" s="15" t="s">
        <v>5</v>
      </c>
      <c r="C899" s="16" t="s">
        <v>102</v>
      </c>
      <c r="D899" s="16">
        <v>90119544</v>
      </c>
      <c r="E899" s="16" t="s">
        <v>1245</v>
      </c>
      <c r="F899" s="22">
        <v>1000057990</v>
      </c>
      <c r="G899" s="17" t="s">
        <v>8</v>
      </c>
      <c r="H899" s="18">
        <v>107753</v>
      </c>
      <c r="I899" s="18">
        <v>0</v>
      </c>
      <c r="J899" s="51">
        <f t="shared" si="38"/>
        <v>107753</v>
      </c>
      <c r="K899" s="58"/>
    </row>
    <row r="900" spans="1:11" ht="57.75" x14ac:dyDescent="0.25">
      <c r="A900" s="14">
        <v>44894</v>
      </c>
      <c r="B900" s="15" t="s">
        <v>5</v>
      </c>
      <c r="C900" s="16" t="s">
        <v>102</v>
      </c>
      <c r="D900" s="16">
        <v>90119547</v>
      </c>
      <c r="E900" s="16" t="s">
        <v>1243</v>
      </c>
      <c r="F900" s="22" t="s">
        <v>996</v>
      </c>
      <c r="G900" s="17" t="s">
        <v>1244</v>
      </c>
      <c r="H900" s="18">
        <v>516000</v>
      </c>
      <c r="I900" s="18">
        <v>0</v>
      </c>
      <c r="J900" s="51">
        <f t="shared" si="38"/>
        <v>516000</v>
      </c>
      <c r="K900" s="58"/>
    </row>
    <row r="901" spans="1:11" x14ac:dyDescent="0.25">
      <c r="A901" s="14">
        <v>44895</v>
      </c>
      <c r="B901" s="15" t="s">
        <v>5</v>
      </c>
      <c r="C901" s="16" t="s">
        <v>102</v>
      </c>
      <c r="D901" s="16">
        <v>90119871</v>
      </c>
      <c r="E901" s="16" t="s">
        <v>1241</v>
      </c>
      <c r="F901" s="16" t="s">
        <v>172</v>
      </c>
      <c r="G901" s="17" t="s">
        <v>1242</v>
      </c>
      <c r="H901" s="18">
        <v>16263</v>
      </c>
      <c r="I901" s="18">
        <v>0</v>
      </c>
      <c r="J901" s="51">
        <f t="shared" si="38"/>
        <v>16263</v>
      </c>
      <c r="K901" s="58"/>
    </row>
    <row r="902" spans="1:11" x14ac:dyDescent="0.25">
      <c r="A902" s="14">
        <v>44894</v>
      </c>
      <c r="B902" s="15" t="s">
        <v>5</v>
      </c>
      <c r="C902" s="16" t="s">
        <v>102</v>
      </c>
      <c r="D902" s="16">
        <v>90119872</v>
      </c>
      <c r="E902" s="16" t="s">
        <v>1239</v>
      </c>
      <c r="F902" s="16" t="s">
        <v>172</v>
      </c>
      <c r="G902" s="17" t="s">
        <v>1240</v>
      </c>
      <c r="H902" s="18">
        <v>15470.17</v>
      </c>
      <c r="I902" s="18">
        <v>0</v>
      </c>
      <c r="J902" s="51">
        <f t="shared" si="38"/>
        <v>15470.17</v>
      </c>
      <c r="K902" s="58"/>
    </row>
    <row r="903" spans="1:11" x14ac:dyDescent="0.25">
      <c r="A903" s="14">
        <v>44930</v>
      </c>
      <c r="B903" s="15" t="s">
        <v>5</v>
      </c>
      <c r="C903" s="16" t="s">
        <v>102</v>
      </c>
      <c r="D903" s="16">
        <v>90124721</v>
      </c>
      <c r="E903" s="16" t="s">
        <v>1403</v>
      </c>
      <c r="F903" s="22">
        <v>1000058140</v>
      </c>
      <c r="G903" s="17" t="s">
        <v>8</v>
      </c>
      <c r="H903" s="18">
        <v>64121</v>
      </c>
      <c r="I903" s="18">
        <v>0</v>
      </c>
      <c r="J903" s="51">
        <f t="shared" si="38"/>
        <v>64121</v>
      </c>
      <c r="K903" s="58"/>
    </row>
    <row r="904" spans="1:11" x14ac:dyDescent="0.25">
      <c r="A904" s="14">
        <v>44930</v>
      </c>
      <c r="B904" s="15" t="s">
        <v>5</v>
      </c>
      <c r="C904" s="16" t="s">
        <v>102</v>
      </c>
      <c r="D904" s="16">
        <v>90127007</v>
      </c>
      <c r="E904" s="16" t="s">
        <v>1520</v>
      </c>
      <c r="F904" s="22">
        <v>1000058140</v>
      </c>
      <c r="G904" s="17" t="s">
        <v>8</v>
      </c>
      <c r="H904" s="44">
        <v>37602</v>
      </c>
      <c r="I904" s="18">
        <v>0</v>
      </c>
      <c r="J904" s="51">
        <f t="shared" si="38"/>
        <v>37602</v>
      </c>
      <c r="K904" s="58"/>
    </row>
    <row r="905" spans="1:11" x14ac:dyDescent="0.25">
      <c r="A905" s="76">
        <v>44981</v>
      </c>
      <c r="B905" s="31" t="s">
        <v>1739</v>
      </c>
      <c r="C905" s="16" t="s">
        <v>102</v>
      </c>
      <c r="D905" s="32">
        <v>90129369</v>
      </c>
      <c r="E905" s="32" t="s">
        <v>1740</v>
      </c>
      <c r="F905" s="32">
        <v>1000058288</v>
      </c>
      <c r="G905" s="34" t="s">
        <v>37</v>
      </c>
      <c r="H905" s="38">
        <v>25155</v>
      </c>
      <c r="I905" s="38">
        <v>0</v>
      </c>
      <c r="J905" s="78">
        <f>SUM(H905+I905)</f>
        <v>25155</v>
      </c>
      <c r="K905" s="58"/>
    </row>
    <row r="906" spans="1:11" x14ac:dyDescent="0.25">
      <c r="A906" s="76">
        <v>44986</v>
      </c>
      <c r="B906" s="31" t="s">
        <v>1739</v>
      </c>
      <c r="C906" s="16" t="s">
        <v>102</v>
      </c>
      <c r="D906" s="32">
        <v>90131408</v>
      </c>
      <c r="E906" s="32" t="s">
        <v>1741</v>
      </c>
      <c r="F906" s="32">
        <v>1000058270</v>
      </c>
      <c r="G906" s="34" t="s">
        <v>1742</v>
      </c>
      <c r="H906" s="38">
        <v>16262.5</v>
      </c>
      <c r="I906" s="38">
        <v>0</v>
      </c>
      <c r="J906" s="78">
        <f>SUM(H906+I906)</f>
        <v>16262.5</v>
      </c>
      <c r="K906" s="58"/>
    </row>
    <row r="907" spans="1:11" x14ac:dyDescent="0.25">
      <c r="A907" s="70"/>
      <c r="B907" s="71" t="str">
        <f>B908</f>
        <v>MAX BIO PHARMA, S.R.L.</v>
      </c>
      <c r="C907" s="72" t="str">
        <f>C908</f>
        <v>131679803</v>
      </c>
      <c r="D907" s="138" t="s">
        <v>607</v>
      </c>
      <c r="E907" s="139"/>
      <c r="F907" s="139"/>
      <c r="G907" s="140"/>
      <c r="H907" s="73"/>
      <c r="I907" s="73"/>
      <c r="J907" s="74"/>
      <c r="K907" s="75">
        <f>SUM(J908:J921)</f>
        <v>1836080</v>
      </c>
    </row>
    <row r="908" spans="1:11" x14ac:dyDescent="0.25">
      <c r="A908" s="14">
        <v>44620</v>
      </c>
      <c r="B908" s="15" t="s">
        <v>29</v>
      </c>
      <c r="C908" s="16" t="s">
        <v>105</v>
      </c>
      <c r="D908" s="16">
        <v>99</v>
      </c>
      <c r="E908" s="16" t="s">
        <v>608</v>
      </c>
      <c r="F908" s="16">
        <v>1000056111</v>
      </c>
      <c r="G908" s="17" t="s">
        <v>609</v>
      </c>
      <c r="H908" s="18">
        <v>96000</v>
      </c>
      <c r="I908" s="18">
        <v>17280</v>
      </c>
      <c r="J908" s="51">
        <f>H908+I908-K908</f>
        <v>113280</v>
      </c>
      <c r="K908" s="58"/>
    </row>
    <row r="909" spans="1:11" x14ac:dyDescent="0.25">
      <c r="A909" s="14">
        <v>44687</v>
      </c>
      <c r="B909" s="24" t="s">
        <v>29</v>
      </c>
      <c r="C909" s="25" t="s">
        <v>105</v>
      </c>
      <c r="D909" s="25">
        <v>145</v>
      </c>
      <c r="E909" s="25" t="s">
        <v>290</v>
      </c>
      <c r="F909" s="25">
        <v>1000056609</v>
      </c>
      <c r="G909" s="27" t="s">
        <v>18</v>
      </c>
      <c r="H909" s="18">
        <v>103000</v>
      </c>
      <c r="I909" s="18"/>
      <c r="J909" s="51">
        <f t="shared" ref="J909:J919" si="39">H909+I909-K909</f>
        <v>103000</v>
      </c>
      <c r="K909" s="58"/>
    </row>
    <row r="910" spans="1:11" x14ac:dyDescent="0.25">
      <c r="A910" s="54">
        <v>44715</v>
      </c>
      <c r="B910" s="31" t="s">
        <v>29</v>
      </c>
      <c r="C910" s="32" t="s">
        <v>105</v>
      </c>
      <c r="D910" s="32">
        <v>158</v>
      </c>
      <c r="E910" s="32" t="s">
        <v>185</v>
      </c>
      <c r="F910" s="32">
        <v>1000056811</v>
      </c>
      <c r="G910" s="34" t="s">
        <v>18</v>
      </c>
      <c r="H910" s="53">
        <v>132500</v>
      </c>
      <c r="I910" s="18"/>
      <c r="J910" s="51">
        <f>H910+I910-K910</f>
        <v>132500</v>
      </c>
      <c r="K910" s="58"/>
    </row>
    <row r="911" spans="1:11" x14ac:dyDescent="0.25">
      <c r="A911" s="54">
        <v>44725</v>
      </c>
      <c r="B911" s="31" t="s">
        <v>29</v>
      </c>
      <c r="C911" s="32" t="s">
        <v>105</v>
      </c>
      <c r="D911" s="32">
        <v>164</v>
      </c>
      <c r="E911" s="32" t="s">
        <v>614</v>
      </c>
      <c r="F911" s="32"/>
      <c r="G911" s="34" t="s">
        <v>8</v>
      </c>
      <c r="H911" s="53">
        <v>137500</v>
      </c>
      <c r="I911" s="18"/>
      <c r="J911" s="51">
        <f t="shared" si="39"/>
        <v>137500</v>
      </c>
      <c r="K911" s="58"/>
    </row>
    <row r="912" spans="1:11" x14ac:dyDescent="0.25">
      <c r="A912" s="54">
        <v>44742</v>
      </c>
      <c r="B912" s="31" t="s">
        <v>29</v>
      </c>
      <c r="C912" s="32" t="s">
        <v>105</v>
      </c>
      <c r="D912" s="32">
        <v>170</v>
      </c>
      <c r="E912" s="32" t="s">
        <v>612</v>
      </c>
      <c r="F912" s="32">
        <v>1000056942</v>
      </c>
      <c r="G912" s="34" t="s">
        <v>18</v>
      </c>
      <c r="H912" s="53">
        <v>130000</v>
      </c>
      <c r="I912" s="18"/>
      <c r="J912" s="51">
        <f>H912+I912-K912</f>
        <v>130000</v>
      </c>
      <c r="K912" s="58"/>
    </row>
    <row r="913" spans="1:11" x14ac:dyDescent="0.25">
      <c r="A913" s="54">
        <v>44771</v>
      </c>
      <c r="B913" s="31" t="s">
        <v>29</v>
      </c>
      <c r="C913" s="32" t="s">
        <v>105</v>
      </c>
      <c r="D913" s="32">
        <v>185</v>
      </c>
      <c r="E913" s="32" t="s">
        <v>592</v>
      </c>
      <c r="F913" s="32">
        <v>1000057187</v>
      </c>
      <c r="G913" s="34" t="s">
        <v>53</v>
      </c>
      <c r="H913" s="53">
        <v>65000</v>
      </c>
      <c r="I913" s="18"/>
      <c r="J913" s="51">
        <f t="shared" si="39"/>
        <v>65000</v>
      </c>
      <c r="K913" s="58"/>
    </row>
    <row r="914" spans="1:11" x14ac:dyDescent="0.25">
      <c r="A914" s="54">
        <v>44778</v>
      </c>
      <c r="B914" s="31" t="s">
        <v>29</v>
      </c>
      <c r="C914" s="32" t="s">
        <v>105</v>
      </c>
      <c r="D914" s="32">
        <v>187</v>
      </c>
      <c r="E914" s="32" t="s">
        <v>613</v>
      </c>
      <c r="F914" s="32">
        <v>1000057231</v>
      </c>
      <c r="G914" s="34" t="s">
        <v>53</v>
      </c>
      <c r="H914" s="53">
        <v>65000</v>
      </c>
      <c r="I914" s="18"/>
      <c r="J914" s="51">
        <f>H914+I914-K914</f>
        <v>65000</v>
      </c>
      <c r="K914" s="58"/>
    </row>
    <row r="915" spans="1:11" x14ac:dyDescent="0.25">
      <c r="A915" s="54">
        <v>44879</v>
      </c>
      <c r="B915" s="31" t="s">
        <v>29</v>
      </c>
      <c r="C915" s="32" t="s">
        <v>105</v>
      </c>
      <c r="D915" s="32">
        <v>230</v>
      </c>
      <c r="E915" s="32" t="s">
        <v>811</v>
      </c>
      <c r="F915" s="32" t="s">
        <v>1036</v>
      </c>
      <c r="G915" s="34" t="s">
        <v>18</v>
      </c>
      <c r="H915" s="53">
        <v>270000</v>
      </c>
      <c r="I915" s="18"/>
      <c r="J915" s="51">
        <f t="shared" si="39"/>
        <v>270000</v>
      </c>
      <c r="K915" s="58"/>
    </row>
    <row r="916" spans="1:11" ht="57.75" x14ac:dyDescent="0.25">
      <c r="A916" s="54">
        <v>44893</v>
      </c>
      <c r="B916" s="31" t="s">
        <v>29</v>
      </c>
      <c r="C916" s="32" t="s">
        <v>105</v>
      </c>
      <c r="D916" s="32">
        <v>239</v>
      </c>
      <c r="E916" s="32" t="s">
        <v>967</v>
      </c>
      <c r="F916" s="33" t="s">
        <v>996</v>
      </c>
      <c r="G916" s="34" t="s">
        <v>1246</v>
      </c>
      <c r="H916" s="53">
        <v>82000</v>
      </c>
      <c r="I916" s="18">
        <v>0</v>
      </c>
      <c r="J916" s="51">
        <f>H916+I916-K916</f>
        <v>82000</v>
      </c>
      <c r="K916" s="58"/>
    </row>
    <row r="917" spans="1:11" ht="57.75" x14ac:dyDescent="0.25">
      <c r="A917" s="54">
        <v>44907</v>
      </c>
      <c r="B917" s="31" t="s">
        <v>29</v>
      </c>
      <c r="C917" s="32" t="s">
        <v>105</v>
      </c>
      <c r="D917" s="32">
        <v>246</v>
      </c>
      <c r="E917" s="32" t="s">
        <v>1106</v>
      </c>
      <c r="F917" s="33" t="s">
        <v>1247</v>
      </c>
      <c r="G917" s="34" t="s">
        <v>18</v>
      </c>
      <c r="H917" s="53">
        <v>264000</v>
      </c>
      <c r="I917" s="18">
        <v>0</v>
      </c>
      <c r="J917" s="51">
        <f t="shared" si="39"/>
        <v>264000</v>
      </c>
      <c r="K917" s="58"/>
    </row>
    <row r="918" spans="1:11" x14ac:dyDescent="0.25">
      <c r="A918" s="54">
        <v>44942</v>
      </c>
      <c r="B918" s="31" t="s">
        <v>29</v>
      </c>
      <c r="C918" s="32" t="s">
        <v>105</v>
      </c>
      <c r="D918" s="32">
        <v>259</v>
      </c>
      <c r="E918" s="32" t="s">
        <v>1345</v>
      </c>
      <c r="F918" s="33">
        <v>1000058165</v>
      </c>
      <c r="G918" s="34" t="s">
        <v>1404</v>
      </c>
      <c r="H918" s="53">
        <v>135000</v>
      </c>
      <c r="I918" s="18">
        <v>24300</v>
      </c>
      <c r="J918" s="51">
        <f>H918+I918-K918</f>
        <v>159300</v>
      </c>
      <c r="K918" s="58"/>
    </row>
    <row r="919" spans="1:11" x14ac:dyDescent="0.25">
      <c r="A919" s="54">
        <v>44721</v>
      </c>
      <c r="B919" s="31" t="s">
        <v>29</v>
      </c>
      <c r="C919" s="32" t="s">
        <v>105</v>
      </c>
      <c r="D919" s="32">
        <v>690</v>
      </c>
      <c r="E919" s="32" t="s">
        <v>611</v>
      </c>
      <c r="F919" s="32">
        <v>1000056849</v>
      </c>
      <c r="G919" s="34" t="s">
        <v>18</v>
      </c>
      <c r="H919" s="53">
        <v>137500</v>
      </c>
      <c r="I919" s="18"/>
      <c r="J919" s="51">
        <f t="shared" si="39"/>
        <v>137500</v>
      </c>
      <c r="K919" s="58"/>
    </row>
    <row r="920" spans="1:11" x14ac:dyDescent="0.25">
      <c r="A920" s="54">
        <v>44973</v>
      </c>
      <c r="B920" s="31" t="s">
        <v>29</v>
      </c>
      <c r="C920" s="32" t="s">
        <v>105</v>
      </c>
      <c r="D920" s="32">
        <v>270</v>
      </c>
      <c r="E920" s="32" t="s">
        <v>209</v>
      </c>
      <c r="F920" s="32">
        <v>1000058254</v>
      </c>
      <c r="G920" s="34" t="s">
        <v>18</v>
      </c>
      <c r="H920" s="53">
        <v>177000</v>
      </c>
      <c r="I920" s="18">
        <v>0</v>
      </c>
      <c r="J920" s="51">
        <f>H920+I920-K920</f>
        <v>177000</v>
      </c>
      <c r="K920" s="58"/>
    </row>
    <row r="921" spans="1:11" x14ac:dyDescent="0.25">
      <c r="A921" s="94"/>
      <c r="B921" s="95" t="str">
        <f>B922</f>
        <v xml:space="preserve">MEDISOL, S.A. </v>
      </c>
      <c r="C921" s="86">
        <f>C922</f>
        <v>122023224</v>
      </c>
      <c r="D921" s="144" t="s">
        <v>315</v>
      </c>
      <c r="E921" s="145"/>
      <c r="F921" s="145"/>
      <c r="G921" s="145"/>
      <c r="H921" s="88"/>
      <c r="I921" s="73"/>
      <c r="J921" s="74"/>
      <c r="K921" s="75">
        <f>SUM(J922:J935)</f>
        <v>733514</v>
      </c>
    </row>
    <row r="922" spans="1:11" x14ac:dyDescent="0.25">
      <c r="A922" s="54">
        <v>44305</v>
      </c>
      <c r="B922" s="31" t="s">
        <v>615</v>
      </c>
      <c r="C922" s="32">
        <v>122023224</v>
      </c>
      <c r="D922" s="32">
        <v>17673</v>
      </c>
      <c r="E922" s="32" t="s">
        <v>616</v>
      </c>
      <c r="F922" s="32">
        <v>1000053577</v>
      </c>
      <c r="G922" s="34" t="s">
        <v>617</v>
      </c>
      <c r="H922" s="53">
        <v>30000</v>
      </c>
      <c r="I922" s="18"/>
      <c r="J922" s="51">
        <f t="shared" ref="J922:J934" si="40">H922+I922-K922</f>
        <v>30000</v>
      </c>
      <c r="K922" s="58"/>
    </row>
    <row r="923" spans="1:11" x14ac:dyDescent="0.25">
      <c r="A923" s="14">
        <v>44323</v>
      </c>
      <c r="B923" s="52" t="s">
        <v>615</v>
      </c>
      <c r="C923" s="39">
        <v>122023224</v>
      </c>
      <c r="D923" s="39">
        <v>17794</v>
      </c>
      <c r="E923" s="39" t="s">
        <v>618</v>
      </c>
      <c r="F923" s="39">
        <v>1000053724</v>
      </c>
      <c r="G923" s="41" t="s">
        <v>71</v>
      </c>
      <c r="H923" s="18">
        <v>30900</v>
      </c>
      <c r="I923" s="18">
        <v>5562</v>
      </c>
      <c r="J923" s="51">
        <f t="shared" si="40"/>
        <v>36462</v>
      </c>
      <c r="K923" s="58"/>
    </row>
    <row r="924" spans="1:11" x14ac:dyDescent="0.25">
      <c r="A924" s="14">
        <v>44326</v>
      </c>
      <c r="B924" s="15" t="s">
        <v>615</v>
      </c>
      <c r="C924" s="16">
        <v>122023224</v>
      </c>
      <c r="D924" s="16">
        <v>17842</v>
      </c>
      <c r="E924" s="16" t="s">
        <v>619</v>
      </c>
      <c r="F924" s="16">
        <v>1000053789</v>
      </c>
      <c r="G924" s="17" t="s">
        <v>617</v>
      </c>
      <c r="H924" s="18">
        <v>74000</v>
      </c>
      <c r="I924" s="18"/>
      <c r="J924" s="51">
        <f t="shared" si="40"/>
        <v>74000</v>
      </c>
      <c r="K924" s="58"/>
    </row>
    <row r="925" spans="1:11" x14ac:dyDescent="0.25">
      <c r="A925" s="14">
        <v>44333</v>
      </c>
      <c r="B925" s="15" t="s">
        <v>615</v>
      </c>
      <c r="C925" s="16">
        <v>122023224</v>
      </c>
      <c r="D925" s="16">
        <v>17860</v>
      </c>
      <c r="E925" s="16" t="s">
        <v>620</v>
      </c>
      <c r="F925" s="16">
        <v>1000053815</v>
      </c>
      <c r="G925" s="17" t="s">
        <v>621</v>
      </c>
      <c r="H925" s="18">
        <v>37000</v>
      </c>
      <c r="I925" s="18"/>
      <c r="J925" s="51">
        <f t="shared" si="40"/>
        <v>37000</v>
      </c>
      <c r="K925" s="58"/>
    </row>
    <row r="926" spans="1:11" x14ac:dyDescent="0.25">
      <c r="A926" s="14">
        <v>44355</v>
      </c>
      <c r="B926" s="15" t="s">
        <v>615</v>
      </c>
      <c r="C926" s="16">
        <v>122023224</v>
      </c>
      <c r="D926" s="16">
        <v>18024</v>
      </c>
      <c r="E926" s="16" t="s">
        <v>622</v>
      </c>
      <c r="F926" s="16">
        <v>1000053965</v>
      </c>
      <c r="G926" s="17" t="s">
        <v>623</v>
      </c>
      <c r="H926" s="18">
        <v>81550</v>
      </c>
      <c r="I926" s="18"/>
      <c r="J926" s="51">
        <f t="shared" si="40"/>
        <v>81550</v>
      </c>
      <c r="K926" s="58"/>
    </row>
    <row r="927" spans="1:11" x14ac:dyDescent="0.25">
      <c r="A927" s="14">
        <v>44377</v>
      </c>
      <c r="B927" s="15" t="s">
        <v>615</v>
      </c>
      <c r="C927" s="16">
        <v>122023224</v>
      </c>
      <c r="D927" s="16">
        <v>18165</v>
      </c>
      <c r="E927" s="16" t="s">
        <v>317</v>
      </c>
      <c r="F927" s="16">
        <v>1000054171</v>
      </c>
      <c r="G927" s="17" t="s">
        <v>623</v>
      </c>
      <c r="H927" s="18">
        <v>51500</v>
      </c>
      <c r="I927" s="18">
        <v>9270</v>
      </c>
      <c r="J927" s="51">
        <f t="shared" si="40"/>
        <v>60770</v>
      </c>
      <c r="K927" s="58"/>
    </row>
    <row r="928" spans="1:11" x14ac:dyDescent="0.25">
      <c r="A928" s="14">
        <v>44413</v>
      </c>
      <c r="B928" s="15" t="s">
        <v>615</v>
      </c>
      <c r="C928" s="16">
        <v>122023224</v>
      </c>
      <c r="D928" s="16">
        <v>18426</v>
      </c>
      <c r="E928" s="16" t="s">
        <v>319</v>
      </c>
      <c r="F928" s="16">
        <v>1000054429</v>
      </c>
      <c r="G928" s="17" t="s">
        <v>624</v>
      </c>
      <c r="H928" s="18">
        <v>3800</v>
      </c>
      <c r="I928" s="18"/>
      <c r="J928" s="51">
        <f t="shared" si="40"/>
        <v>3800</v>
      </c>
      <c r="K928" s="58"/>
    </row>
    <row r="929" spans="1:11" x14ac:dyDescent="0.25">
      <c r="A929" s="14">
        <v>44456</v>
      </c>
      <c r="B929" s="15" t="s">
        <v>615</v>
      </c>
      <c r="C929" s="16">
        <v>122023224</v>
      </c>
      <c r="D929" s="16">
        <v>18720</v>
      </c>
      <c r="E929" s="16" t="s">
        <v>625</v>
      </c>
      <c r="F929" s="16">
        <v>1000054825</v>
      </c>
      <c r="G929" s="17" t="s">
        <v>626</v>
      </c>
      <c r="H929" s="18">
        <v>22400</v>
      </c>
      <c r="I929" s="18">
        <v>4032</v>
      </c>
      <c r="J929" s="51">
        <f t="shared" si="40"/>
        <v>26432</v>
      </c>
      <c r="K929" s="58"/>
    </row>
    <row r="930" spans="1:11" x14ac:dyDescent="0.25">
      <c r="A930" s="14">
        <v>44456</v>
      </c>
      <c r="B930" s="15" t="s">
        <v>615</v>
      </c>
      <c r="C930" s="16">
        <v>122023224</v>
      </c>
      <c r="D930" s="16">
        <v>18723</v>
      </c>
      <c r="E930" s="16" t="s">
        <v>627</v>
      </c>
      <c r="F930" s="16">
        <v>1000054833</v>
      </c>
      <c r="G930" s="17" t="s">
        <v>626</v>
      </c>
      <c r="H930" s="18">
        <v>74000</v>
      </c>
      <c r="I930" s="18"/>
      <c r="J930" s="51">
        <f t="shared" si="40"/>
        <v>74000</v>
      </c>
      <c r="K930" s="58"/>
    </row>
    <row r="931" spans="1:11" x14ac:dyDescent="0.25">
      <c r="A931" s="14">
        <v>44460</v>
      </c>
      <c r="B931" s="15" t="s">
        <v>615</v>
      </c>
      <c r="C931" s="16">
        <v>122023224</v>
      </c>
      <c r="D931" s="16">
        <v>18752</v>
      </c>
      <c r="E931" s="16" t="s">
        <v>628</v>
      </c>
      <c r="F931" s="16">
        <v>1000054855</v>
      </c>
      <c r="G931" s="17" t="s">
        <v>288</v>
      </c>
      <c r="H931" s="18">
        <v>15000</v>
      </c>
      <c r="I931" s="18">
        <v>2700</v>
      </c>
      <c r="J931" s="51">
        <f t="shared" si="40"/>
        <v>17700</v>
      </c>
      <c r="K931" s="58"/>
    </row>
    <row r="932" spans="1:11" x14ac:dyDescent="0.25">
      <c r="A932" s="14">
        <v>44461</v>
      </c>
      <c r="B932" s="15" t="s">
        <v>615</v>
      </c>
      <c r="C932" s="16">
        <v>122023224</v>
      </c>
      <c r="D932" s="16">
        <v>18764</v>
      </c>
      <c r="E932" s="16" t="s">
        <v>409</v>
      </c>
      <c r="F932" s="16">
        <v>1000054857</v>
      </c>
      <c r="G932" s="17" t="s">
        <v>629</v>
      </c>
      <c r="H932" s="18">
        <v>74000</v>
      </c>
      <c r="I932" s="18"/>
      <c r="J932" s="51">
        <f t="shared" si="40"/>
        <v>74000</v>
      </c>
      <c r="K932" s="58"/>
    </row>
    <row r="933" spans="1:11" x14ac:dyDescent="0.25">
      <c r="A933" s="14">
        <v>44467</v>
      </c>
      <c r="B933" s="15" t="s">
        <v>615</v>
      </c>
      <c r="C933" s="16">
        <v>122023224</v>
      </c>
      <c r="D933" s="16">
        <v>18818</v>
      </c>
      <c r="E933" s="16" t="s">
        <v>630</v>
      </c>
      <c r="F933" s="16">
        <v>1000054923</v>
      </c>
      <c r="G933" s="17" t="s">
        <v>629</v>
      </c>
      <c r="H933" s="18">
        <v>100300</v>
      </c>
      <c r="I933" s="18"/>
      <c r="J933" s="51">
        <f t="shared" si="40"/>
        <v>100300</v>
      </c>
      <c r="K933" s="58"/>
    </row>
    <row r="934" spans="1:11" x14ac:dyDescent="0.25">
      <c r="A934" s="14">
        <v>44476</v>
      </c>
      <c r="B934" s="15" t="s">
        <v>615</v>
      </c>
      <c r="C934" s="16">
        <v>122023224</v>
      </c>
      <c r="D934" s="16">
        <v>18921</v>
      </c>
      <c r="E934" s="16" t="s">
        <v>631</v>
      </c>
      <c r="F934" s="16">
        <v>1000054990</v>
      </c>
      <c r="G934" s="17" t="s">
        <v>632</v>
      </c>
      <c r="H934" s="18">
        <v>117500</v>
      </c>
      <c r="I934" s="18"/>
      <c r="J934" s="51">
        <f t="shared" si="40"/>
        <v>117500</v>
      </c>
      <c r="K934" s="58"/>
    </row>
    <row r="935" spans="1:11" x14ac:dyDescent="0.25">
      <c r="A935" s="70"/>
      <c r="B935" s="71" t="s">
        <v>106</v>
      </c>
      <c r="C935" s="72">
        <v>131313932</v>
      </c>
      <c r="D935" s="138" t="s">
        <v>107</v>
      </c>
      <c r="E935" s="139"/>
      <c r="F935" s="139"/>
      <c r="G935" s="139"/>
      <c r="H935" s="119"/>
      <c r="I935" s="119"/>
      <c r="J935" s="119"/>
      <c r="K935" s="75">
        <f>SUM(J936:J947)</f>
        <v>519200</v>
      </c>
    </row>
    <row r="936" spans="1:11" x14ac:dyDescent="0.25">
      <c r="A936" s="14">
        <v>44645</v>
      </c>
      <c r="B936" s="15" t="s">
        <v>106</v>
      </c>
      <c r="C936" s="16">
        <v>131313932</v>
      </c>
      <c r="D936" s="16">
        <v>188</v>
      </c>
      <c r="E936" s="16" t="s">
        <v>633</v>
      </c>
      <c r="F936" s="16" t="s">
        <v>172</v>
      </c>
      <c r="G936" s="17" t="s">
        <v>107</v>
      </c>
      <c r="H936" s="18">
        <v>40000</v>
      </c>
      <c r="I936" s="18">
        <v>7200</v>
      </c>
      <c r="J936" s="51">
        <f>H936+I936-K936</f>
        <v>47200</v>
      </c>
      <c r="K936" s="58"/>
    </row>
    <row r="937" spans="1:11" x14ac:dyDescent="0.25">
      <c r="A937" s="14">
        <v>44680</v>
      </c>
      <c r="B937" s="15" t="s">
        <v>106</v>
      </c>
      <c r="C937" s="16">
        <v>131313932</v>
      </c>
      <c r="D937" s="16">
        <v>189</v>
      </c>
      <c r="E937" s="16" t="s">
        <v>229</v>
      </c>
      <c r="F937" s="16" t="s">
        <v>172</v>
      </c>
      <c r="G937" s="17" t="s">
        <v>107</v>
      </c>
      <c r="H937" s="18">
        <v>40000</v>
      </c>
      <c r="I937" s="18">
        <v>7200</v>
      </c>
      <c r="J937" s="51">
        <f t="shared" ref="J937:J945" si="41">H937+I937-K937</f>
        <v>47200</v>
      </c>
      <c r="K937" s="58"/>
    </row>
    <row r="938" spans="1:11" x14ac:dyDescent="0.25">
      <c r="A938" s="14">
        <v>44708</v>
      </c>
      <c r="B938" s="15" t="s">
        <v>106</v>
      </c>
      <c r="C938" s="16">
        <v>131313932</v>
      </c>
      <c r="D938" s="16">
        <v>190</v>
      </c>
      <c r="E938" s="16" t="s">
        <v>634</v>
      </c>
      <c r="F938" s="16" t="s">
        <v>172</v>
      </c>
      <c r="G938" s="17" t="s">
        <v>107</v>
      </c>
      <c r="H938" s="18">
        <v>40000</v>
      </c>
      <c r="I938" s="18">
        <v>7200</v>
      </c>
      <c r="J938" s="51">
        <f>H938+I938-K938</f>
        <v>47200</v>
      </c>
      <c r="K938" s="58"/>
    </row>
    <row r="939" spans="1:11" x14ac:dyDescent="0.25">
      <c r="A939" s="14">
        <v>44736</v>
      </c>
      <c r="B939" s="15" t="s">
        <v>106</v>
      </c>
      <c r="C939" s="16">
        <v>131313932</v>
      </c>
      <c r="D939" s="16">
        <v>191</v>
      </c>
      <c r="E939" s="16" t="s">
        <v>511</v>
      </c>
      <c r="F939" s="16" t="s">
        <v>172</v>
      </c>
      <c r="G939" s="17" t="s">
        <v>107</v>
      </c>
      <c r="H939" s="18">
        <v>40000</v>
      </c>
      <c r="I939" s="18">
        <v>7200</v>
      </c>
      <c r="J939" s="51">
        <f t="shared" si="41"/>
        <v>47200</v>
      </c>
      <c r="K939" s="58"/>
    </row>
    <row r="940" spans="1:11" x14ac:dyDescent="0.25">
      <c r="A940" s="14">
        <v>44771</v>
      </c>
      <c r="B940" s="15" t="s">
        <v>106</v>
      </c>
      <c r="C940" s="16">
        <v>131313932</v>
      </c>
      <c r="D940" s="16">
        <v>192</v>
      </c>
      <c r="E940" s="16" t="s">
        <v>230</v>
      </c>
      <c r="F940" s="16" t="s">
        <v>172</v>
      </c>
      <c r="G940" s="17" t="s">
        <v>107</v>
      </c>
      <c r="H940" s="18">
        <v>40000</v>
      </c>
      <c r="I940" s="18">
        <v>7200</v>
      </c>
      <c r="J940" s="51">
        <f>H940+I940-K940</f>
        <v>47200</v>
      </c>
      <c r="K940" s="58"/>
    </row>
    <row r="941" spans="1:11" x14ac:dyDescent="0.25">
      <c r="A941" s="14">
        <v>44827</v>
      </c>
      <c r="B941" s="15" t="s">
        <v>106</v>
      </c>
      <c r="C941" s="16">
        <v>131313932</v>
      </c>
      <c r="D941" s="16">
        <v>194</v>
      </c>
      <c r="E941" s="16" t="s">
        <v>635</v>
      </c>
      <c r="F941" s="16" t="s">
        <v>172</v>
      </c>
      <c r="G941" s="17" t="s">
        <v>107</v>
      </c>
      <c r="H941" s="18">
        <v>40000</v>
      </c>
      <c r="I941" s="18">
        <v>7200</v>
      </c>
      <c r="J941" s="51">
        <f t="shared" si="41"/>
        <v>47200</v>
      </c>
      <c r="K941" s="58"/>
    </row>
    <row r="942" spans="1:11" x14ac:dyDescent="0.25">
      <c r="A942" s="14">
        <v>44799</v>
      </c>
      <c r="B942" s="15" t="s">
        <v>106</v>
      </c>
      <c r="C942" s="16">
        <v>131313932</v>
      </c>
      <c r="D942" s="16">
        <v>193</v>
      </c>
      <c r="E942" s="16" t="s">
        <v>231</v>
      </c>
      <c r="F942" s="16" t="s">
        <v>172</v>
      </c>
      <c r="G942" s="17" t="s">
        <v>107</v>
      </c>
      <c r="H942" s="18">
        <v>40000</v>
      </c>
      <c r="I942" s="18">
        <v>7200</v>
      </c>
      <c r="J942" s="51">
        <f>H942+I942-K942</f>
        <v>47200</v>
      </c>
      <c r="K942" s="58"/>
    </row>
    <row r="943" spans="1:11" x14ac:dyDescent="0.25">
      <c r="A943" s="14">
        <v>44907</v>
      </c>
      <c r="B943" s="15" t="s">
        <v>106</v>
      </c>
      <c r="C943" s="16">
        <v>131313932</v>
      </c>
      <c r="D943" s="16">
        <v>196</v>
      </c>
      <c r="E943" s="16" t="s">
        <v>233</v>
      </c>
      <c r="F943" s="16" t="s">
        <v>172</v>
      </c>
      <c r="G943" s="17" t="s">
        <v>107</v>
      </c>
      <c r="H943" s="18">
        <v>40000</v>
      </c>
      <c r="I943" s="18">
        <v>7200</v>
      </c>
      <c r="J943" s="51">
        <f t="shared" si="41"/>
        <v>47200</v>
      </c>
      <c r="K943" s="58"/>
    </row>
    <row r="944" spans="1:11" x14ac:dyDescent="0.25">
      <c r="A944" s="14">
        <v>44862</v>
      </c>
      <c r="B944" s="15" t="s">
        <v>106</v>
      </c>
      <c r="C944" s="16">
        <v>131313932</v>
      </c>
      <c r="D944" s="16">
        <v>195</v>
      </c>
      <c r="E944" s="16" t="s">
        <v>232</v>
      </c>
      <c r="F944" s="16" t="s">
        <v>172</v>
      </c>
      <c r="G944" s="17" t="s">
        <v>107</v>
      </c>
      <c r="H944" s="18">
        <v>40000</v>
      </c>
      <c r="I944" s="18">
        <v>7200</v>
      </c>
      <c r="J944" s="51">
        <f>H944+I944-K944</f>
        <v>47200</v>
      </c>
      <c r="K944" s="58"/>
    </row>
    <row r="945" spans="1:11" x14ac:dyDescent="0.25">
      <c r="A945" s="14">
        <v>44918</v>
      </c>
      <c r="B945" s="15" t="s">
        <v>106</v>
      </c>
      <c r="C945" s="16">
        <v>131313932</v>
      </c>
      <c r="D945" s="16">
        <v>197</v>
      </c>
      <c r="E945" s="16" t="s">
        <v>235</v>
      </c>
      <c r="F945" s="16" t="s">
        <v>172</v>
      </c>
      <c r="G945" s="17" t="s">
        <v>107</v>
      </c>
      <c r="H945" s="18">
        <v>40000</v>
      </c>
      <c r="I945" s="18">
        <v>7200</v>
      </c>
      <c r="J945" s="51">
        <f t="shared" si="41"/>
        <v>47200</v>
      </c>
      <c r="K945" s="58"/>
    </row>
    <row r="946" spans="1:11" x14ac:dyDescent="0.25">
      <c r="A946" s="43">
        <v>44953</v>
      </c>
      <c r="B946" s="15" t="s">
        <v>106</v>
      </c>
      <c r="C946" s="16">
        <v>131313932</v>
      </c>
      <c r="D946" s="16">
        <v>198</v>
      </c>
      <c r="E946" s="16" t="s">
        <v>234</v>
      </c>
      <c r="F946" s="16" t="s">
        <v>172</v>
      </c>
      <c r="G946" s="17" t="s">
        <v>107</v>
      </c>
      <c r="H946" s="44">
        <v>40000</v>
      </c>
      <c r="I946" s="44">
        <v>7200</v>
      </c>
      <c r="J946" s="51">
        <f>H946+I946-K946</f>
        <v>47200</v>
      </c>
      <c r="K946" s="58"/>
    </row>
    <row r="947" spans="1:11" x14ac:dyDescent="0.25">
      <c r="A947" s="70"/>
      <c r="B947" s="71" t="str">
        <f>B948</f>
        <v>MORAMI S.R.L.</v>
      </c>
      <c r="C947" s="71">
        <f>C948</f>
        <v>131398073</v>
      </c>
      <c r="D947" s="138" t="s">
        <v>636</v>
      </c>
      <c r="E947" s="139"/>
      <c r="F947" s="139"/>
      <c r="G947" s="140"/>
      <c r="H947" s="73"/>
      <c r="I947" s="73"/>
      <c r="J947" s="74"/>
      <c r="K947" s="75">
        <f>SUM(J948:J957)</f>
        <v>640167.04</v>
      </c>
    </row>
    <row r="948" spans="1:11" x14ac:dyDescent="0.25">
      <c r="A948" s="14">
        <v>44743</v>
      </c>
      <c r="B948" s="15" t="s">
        <v>46</v>
      </c>
      <c r="C948" s="16">
        <v>131398073</v>
      </c>
      <c r="D948" s="16">
        <v>4214</v>
      </c>
      <c r="E948" s="16" t="s">
        <v>637</v>
      </c>
      <c r="F948" s="16">
        <v>1000057010</v>
      </c>
      <c r="G948" s="17" t="s">
        <v>42</v>
      </c>
      <c r="H948" s="18">
        <v>64000</v>
      </c>
      <c r="I948" s="18"/>
      <c r="J948" s="51">
        <f t="shared" ref="J948:J956" si="42">H948+I948-K948</f>
        <v>64000</v>
      </c>
      <c r="K948" s="58"/>
    </row>
    <row r="949" spans="1:11" x14ac:dyDescent="0.25">
      <c r="A949" s="14">
        <v>44743</v>
      </c>
      <c r="B949" s="15" t="s">
        <v>46</v>
      </c>
      <c r="C949" s="16">
        <v>131398073</v>
      </c>
      <c r="D949" s="16">
        <v>4218</v>
      </c>
      <c r="E949" s="16" t="s">
        <v>638</v>
      </c>
      <c r="F949" s="16">
        <v>1000057013</v>
      </c>
      <c r="G949" s="17" t="s">
        <v>42</v>
      </c>
      <c r="H949" s="18">
        <v>57428</v>
      </c>
      <c r="I949" s="18">
        <v>10337.040000000001</v>
      </c>
      <c r="J949" s="51">
        <f t="shared" si="42"/>
        <v>67765.040000000008</v>
      </c>
      <c r="K949" s="58"/>
    </row>
    <row r="950" spans="1:11" x14ac:dyDescent="0.25">
      <c r="A950" s="14">
        <v>44750</v>
      </c>
      <c r="B950" s="15" t="s">
        <v>46</v>
      </c>
      <c r="C950" s="16">
        <v>131398073</v>
      </c>
      <c r="D950" s="16">
        <v>4242</v>
      </c>
      <c r="E950" s="16" t="s">
        <v>639</v>
      </c>
      <c r="F950" s="16">
        <v>1000057065</v>
      </c>
      <c r="G950" s="17" t="s">
        <v>42</v>
      </c>
      <c r="H950" s="18">
        <v>27150</v>
      </c>
      <c r="I950" s="18">
        <v>2592</v>
      </c>
      <c r="J950" s="51">
        <f t="shared" si="42"/>
        <v>29742</v>
      </c>
      <c r="K950" s="58"/>
    </row>
    <row r="951" spans="1:11" x14ac:dyDescent="0.25">
      <c r="A951" s="14">
        <v>44771</v>
      </c>
      <c r="B951" s="15" t="s">
        <v>46</v>
      </c>
      <c r="C951" s="16">
        <v>131398073</v>
      </c>
      <c r="D951" s="16">
        <v>4328</v>
      </c>
      <c r="E951" s="16" t="s">
        <v>640</v>
      </c>
      <c r="F951" s="16">
        <v>1000057195</v>
      </c>
      <c r="G951" s="17" t="s">
        <v>42</v>
      </c>
      <c r="H951" s="18">
        <v>35100</v>
      </c>
      <c r="I951" s="18">
        <v>0</v>
      </c>
      <c r="J951" s="51">
        <f t="shared" si="42"/>
        <v>35100</v>
      </c>
      <c r="K951" s="58"/>
    </row>
    <row r="952" spans="1:11" x14ac:dyDescent="0.25">
      <c r="A952" s="14">
        <v>44862</v>
      </c>
      <c r="B952" s="15" t="s">
        <v>46</v>
      </c>
      <c r="C952" s="16">
        <v>131398073</v>
      </c>
      <c r="D952" s="16">
        <v>4675</v>
      </c>
      <c r="E952" s="16" t="s">
        <v>1037</v>
      </c>
      <c r="F952" s="16">
        <v>1000057816</v>
      </c>
      <c r="G952" s="17" t="s">
        <v>42</v>
      </c>
      <c r="H952" s="18">
        <v>137700</v>
      </c>
      <c r="I952" s="18">
        <v>0</v>
      </c>
      <c r="J952" s="51">
        <f t="shared" si="42"/>
        <v>137700</v>
      </c>
      <c r="K952" s="58"/>
    </row>
    <row r="953" spans="1:11" x14ac:dyDescent="0.25">
      <c r="A953" s="14">
        <v>44862</v>
      </c>
      <c r="B953" s="15" t="s">
        <v>46</v>
      </c>
      <c r="C953" s="16">
        <v>131398073</v>
      </c>
      <c r="D953" s="16">
        <v>4678</v>
      </c>
      <c r="E953" s="16" t="s">
        <v>897</v>
      </c>
      <c r="F953" s="16">
        <v>1000057817</v>
      </c>
      <c r="G953" s="17" t="s">
        <v>42</v>
      </c>
      <c r="H953" s="18">
        <v>37800</v>
      </c>
      <c r="I953" s="18">
        <v>0</v>
      </c>
      <c r="J953" s="51">
        <f t="shared" si="42"/>
        <v>37800</v>
      </c>
      <c r="K953" s="58"/>
    </row>
    <row r="954" spans="1:11" x14ac:dyDescent="0.25">
      <c r="A954" s="14">
        <v>44907</v>
      </c>
      <c r="B954" s="15" t="s">
        <v>46</v>
      </c>
      <c r="C954" s="16">
        <v>131398073</v>
      </c>
      <c r="D954" s="16">
        <v>4876</v>
      </c>
      <c r="E954" s="16" t="s">
        <v>1248</v>
      </c>
      <c r="F954" s="16">
        <v>1000058061</v>
      </c>
      <c r="G954" s="17" t="s">
        <v>42</v>
      </c>
      <c r="H954" s="18">
        <v>9000</v>
      </c>
      <c r="I954" s="18">
        <v>0</v>
      </c>
      <c r="J954" s="51">
        <f t="shared" si="42"/>
        <v>9000</v>
      </c>
      <c r="K954" s="58"/>
    </row>
    <row r="955" spans="1:11" x14ac:dyDescent="0.25">
      <c r="A955" s="14">
        <v>44907</v>
      </c>
      <c r="B955" s="15" t="s">
        <v>46</v>
      </c>
      <c r="C955" s="16">
        <v>131398073</v>
      </c>
      <c r="D955" s="16">
        <v>4875</v>
      </c>
      <c r="E955" s="16" t="s">
        <v>1249</v>
      </c>
      <c r="F955" s="16">
        <v>1000058060</v>
      </c>
      <c r="G955" s="17" t="s">
        <v>18</v>
      </c>
      <c r="H955" s="18">
        <v>121000</v>
      </c>
      <c r="I955" s="18">
        <v>0</v>
      </c>
      <c r="J955" s="51">
        <f t="shared" si="42"/>
        <v>121000</v>
      </c>
      <c r="K955" s="58"/>
    </row>
    <row r="956" spans="1:11" x14ac:dyDescent="0.25">
      <c r="A956" s="14">
        <v>44907</v>
      </c>
      <c r="B956" s="15" t="s">
        <v>46</v>
      </c>
      <c r="C956" s="16">
        <v>131398073</v>
      </c>
      <c r="D956" s="16">
        <v>4877</v>
      </c>
      <c r="E956" s="16" t="s">
        <v>1250</v>
      </c>
      <c r="F956" s="16">
        <v>1000058056</v>
      </c>
      <c r="G956" s="17" t="s">
        <v>42</v>
      </c>
      <c r="H956" s="18">
        <v>117000</v>
      </c>
      <c r="I956" s="18">
        <v>21060</v>
      </c>
      <c r="J956" s="51">
        <f t="shared" si="42"/>
        <v>138060</v>
      </c>
      <c r="K956" s="58"/>
    </row>
    <row r="957" spans="1:11" x14ac:dyDescent="0.25">
      <c r="A957" s="70"/>
      <c r="B957" s="71" t="str">
        <f>B958</f>
        <v>MGCH, SRL</v>
      </c>
      <c r="C957" s="72">
        <f>C958</f>
        <v>131810926</v>
      </c>
      <c r="D957" s="138" t="s">
        <v>636</v>
      </c>
      <c r="E957" s="139"/>
      <c r="F957" s="139"/>
      <c r="G957" s="140"/>
      <c r="H957" s="73"/>
      <c r="I957" s="73"/>
      <c r="J957" s="74"/>
      <c r="K957" s="75">
        <f>SUM(J958:J961)</f>
        <v>256050</v>
      </c>
    </row>
    <row r="958" spans="1:11" x14ac:dyDescent="0.25">
      <c r="A958" s="14">
        <v>44855</v>
      </c>
      <c r="B958" s="15" t="s">
        <v>641</v>
      </c>
      <c r="C958" s="16">
        <v>131810926</v>
      </c>
      <c r="D958" s="16">
        <v>162</v>
      </c>
      <c r="E958" s="16" t="s">
        <v>514</v>
      </c>
      <c r="F958" s="16">
        <v>1000057737</v>
      </c>
      <c r="G958" s="17" t="s">
        <v>42</v>
      </c>
      <c r="H958" s="18">
        <v>126000</v>
      </c>
      <c r="I958" s="18">
        <v>0</v>
      </c>
      <c r="J958" s="51">
        <f>H958+I958-K958</f>
        <v>126000</v>
      </c>
      <c r="K958" s="58"/>
    </row>
    <row r="959" spans="1:11" x14ac:dyDescent="0.25">
      <c r="A959" s="14">
        <v>44855</v>
      </c>
      <c r="B959" s="15" t="s">
        <v>641</v>
      </c>
      <c r="C959" s="16">
        <v>131810926</v>
      </c>
      <c r="D959" s="16">
        <v>161</v>
      </c>
      <c r="E959" s="16" t="s">
        <v>642</v>
      </c>
      <c r="F959" s="16">
        <v>1000057717</v>
      </c>
      <c r="G959" s="17" t="s">
        <v>42</v>
      </c>
      <c r="H959" s="18">
        <v>9500</v>
      </c>
      <c r="I959" s="18">
        <v>1710</v>
      </c>
      <c r="J959" s="51">
        <f>H959+I959-K959</f>
        <v>11210</v>
      </c>
      <c r="K959" s="58"/>
    </row>
    <row r="960" spans="1:11" x14ac:dyDescent="0.25">
      <c r="A960" s="14">
        <v>44851</v>
      </c>
      <c r="B960" s="15" t="s">
        <v>641</v>
      </c>
      <c r="C960" s="16">
        <v>131810926</v>
      </c>
      <c r="D960" s="16">
        <v>160</v>
      </c>
      <c r="E960" s="16" t="s">
        <v>643</v>
      </c>
      <c r="F960" s="16">
        <v>1000057702</v>
      </c>
      <c r="G960" s="17" t="s">
        <v>42</v>
      </c>
      <c r="H960" s="18">
        <v>44500</v>
      </c>
      <c r="I960" s="18">
        <v>0</v>
      </c>
      <c r="J960" s="51">
        <f>H960+I960-K960</f>
        <v>44500</v>
      </c>
      <c r="K960" s="58"/>
    </row>
    <row r="961" spans="1:11" x14ac:dyDescent="0.25">
      <c r="A961" s="14">
        <v>44855</v>
      </c>
      <c r="B961" s="15" t="s">
        <v>641</v>
      </c>
      <c r="C961" s="16">
        <v>131810926</v>
      </c>
      <c r="D961" s="16">
        <v>164</v>
      </c>
      <c r="E961" s="16" t="s">
        <v>208</v>
      </c>
      <c r="F961" s="16">
        <v>1000057767</v>
      </c>
      <c r="G961" s="17" t="s">
        <v>42</v>
      </c>
      <c r="H961" s="18">
        <v>63000</v>
      </c>
      <c r="I961" s="18">
        <v>11340</v>
      </c>
      <c r="J961" s="51">
        <f>H961+I961-K961</f>
        <v>74340</v>
      </c>
      <c r="K961" s="58"/>
    </row>
    <row r="962" spans="1:11" x14ac:dyDescent="0.25">
      <c r="A962" s="70"/>
      <c r="B962" s="71" t="str">
        <f>B963</f>
        <v xml:space="preserve">MANOLITO DENTAL </v>
      </c>
      <c r="C962" s="72">
        <f>C963</f>
        <v>101567023</v>
      </c>
      <c r="D962" s="138" t="s">
        <v>636</v>
      </c>
      <c r="E962" s="139"/>
      <c r="F962" s="139"/>
      <c r="G962" s="140"/>
      <c r="H962" s="73"/>
      <c r="I962" s="73"/>
      <c r="J962" s="74"/>
      <c r="K962" s="75">
        <f>SUM(J963)</f>
        <v>3799.6</v>
      </c>
    </row>
    <row r="963" spans="1:11" x14ac:dyDescent="0.25">
      <c r="A963" s="14">
        <v>44881</v>
      </c>
      <c r="B963" s="15" t="s">
        <v>1251</v>
      </c>
      <c r="C963" s="16">
        <v>101567023</v>
      </c>
      <c r="D963" s="16">
        <v>10150076</v>
      </c>
      <c r="E963" s="16" t="s">
        <v>695</v>
      </c>
      <c r="F963" s="16">
        <v>1000057917</v>
      </c>
      <c r="G963" s="17" t="s">
        <v>42</v>
      </c>
      <c r="H963" s="18">
        <v>3220</v>
      </c>
      <c r="I963" s="18">
        <v>579.6</v>
      </c>
      <c r="J963" s="51">
        <f>H963+I963-K963</f>
        <v>3799.6</v>
      </c>
      <c r="K963" s="58"/>
    </row>
    <row r="964" spans="1:11" x14ac:dyDescent="0.25">
      <c r="A964" s="70"/>
      <c r="B964" s="71" t="str">
        <f>B965</f>
        <v>NINGG COMPANY, S.R.L.</v>
      </c>
      <c r="C964" s="72" t="str">
        <f>C965</f>
        <v>132190912</v>
      </c>
      <c r="D964" s="138" t="s">
        <v>174</v>
      </c>
      <c r="E964" s="139"/>
      <c r="F964" s="139"/>
      <c r="G964" s="140"/>
      <c r="H964" s="73"/>
      <c r="I964" s="73"/>
      <c r="J964" s="74"/>
      <c r="K964" s="75">
        <f>SUM(J965:J980)</f>
        <v>1316243</v>
      </c>
    </row>
    <row r="965" spans="1:11" x14ac:dyDescent="0.25">
      <c r="A965" s="14">
        <v>44536</v>
      </c>
      <c r="B965" s="15" t="s">
        <v>6</v>
      </c>
      <c r="C965" s="16" t="s">
        <v>108</v>
      </c>
      <c r="D965" s="16">
        <v>95</v>
      </c>
      <c r="E965" s="16" t="s">
        <v>644</v>
      </c>
      <c r="F965" s="16">
        <v>1000055477</v>
      </c>
      <c r="G965" s="17" t="s">
        <v>645</v>
      </c>
      <c r="H965" s="18">
        <v>57600</v>
      </c>
      <c r="I965" s="18"/>
      <c r="J965" s="51">
        <f t="shared" ref="J965:J980" si="43">H965+I965-K965</f>
        <v>57600</v>
      </c>
      <c r="K965" s="58"/>
    </row>
    <row r="966" spans="1:11" x14ac:dyDescent="0.25">
      <c r="A966" s="14">
        <v>44539</v>
      </c>
      <c r="B966" s="15" t="s">
        <v>6</v>
      </c>
      <c r="C966" s="16" t="s">
        <v>108</v>
      </c>
      <c r="D966" s="16">
        <v>97</v>
      </c>
      <c r="E966" s="16" t="s">
        <v>646</v>
      </c>
      <c r="F966" s="16">
        <v>1000055542</v>
      </c>
      <c r="G966" s="17" t="s">
        <v>276</v>
      </c>
      <c r="H966" s="18">
        <v>60000</v>
      </c>
      <c r="I966" s="18"/>
      <c r="J966" s="51">
        <f t="shared" si="43"/>
        <v>60000</v>
      </c>
      <c r="K966" s="58"/>
    </row>
    <row r="967" spans="1:11" x14ac:dyDescent="0.25">
      <c r="A967" s="14">
        <v>44542</v>
      </c>
      <c r="B967" s="15" t="s">
        <v>6</v>
      </c>
      <c r="C967" s="16" t="s">
        <v>108</v>
      </c>
      <c r="D967" s="16">
        <v>100</v>
      </c>
      <c r="E967" s="16" t="s">
        <v>647</v>
      </c>
      <c r="F967" s="16">
        <v>1000055561</v>
      </c>
      <c r="G967" s="17" t="s">
        <v>288</v>
      </c>
      <c r="H967" s="18">
        <v>37500</v>
      </c>
      <c r="I967" s="18"/>
      <c r="J967" s="51">
        <f t="shared" si="43"/>
        <v>37500</v>
      </c>
      <c r="K967" s="58"/>
    </row>
    <row r="968" spans="1:11" x14ac:dyDescent="0.25">
      <c r="A968" s="14">
        <v>44547</v>
      </c>
      <c r="B968" s="15" t="s">
        <v>6</v>
      </c>
      <c r="C968" s="16" t="s">
        <v>108</v>
      </c>
      <c r="D968" s="16">
        <v>102</v>
      </c>
      <c r="E968" s="16" t="s">
        <v>273</v>
      </c>
      <c r="F968" s="16">
        <v>1000055625</v>
      </c>
      <c r="G968" s="17" t="s">
        <v>288</v>
      </c>
      <c r="H968" s="18">
        <v>52500</v>
      </c>
      <c r="I968" s="18"/>
      <c r="J968" s="51">
        <f t="shared" si="43"/>
        <v>52500</v>
      </c>
      <c r="K968" s="58"/>
    </row>
    <row r="969" spans="1:11" x14ac:dyDescent="0.25">
      <c r="A969" s="14">
        <v>44628</v>
      </c>
      <c r="B969" s="15" t="s">
        <v>6</v>
      </c>
      <c r="C969" s="16" t="s">
        <v>108</v>
      </c>
      <c r="D969" s="16">
        <v>119</v>
      </c>
      <c r="E969" s="16" t="s">
        <v>648</v>
      </c>
      <c r="F969" s="16">
        <v>1000056164</v>
      </c>
      <c r="G969" s="17" t="s">
        <v>18</v>
      </c>
      <c r="H969" s="18">
        <v>113520</v>
      </c>
      <c r="I969" s="18"/>
      <c r="J969" s="51">
        <f t="shared" si="43"/>
        <v>113520</v>
      </c>
      <c r="K969" s="58"/>
    </row>
    <row r="970" spans="1:11" x14ac:dyDescent="0.25">
      <c r="A970" s="14">
        <v>44726</v>
      </c>
      <c r="B970" s="15" t="s">
        <v>6</v>
      </c>
      <c r="C970" s="16" t="s">
        <v>108</v>
      </c>
      <c r="D970" s="16">
        <v>136</v>
      </c>
      <c r="E970" s="16" t="s">
        <v>204</v>
      </c>
      <c r="F970" s="16">
        <v>1000056902</v>
      </c>
      <c r="G970" s="17" t="s">
        <v>42</v>
      </c>
      <c r="H970" s="18">
        <v>42424</v>
      </c>
      <c r="I970" s="18"/>
      <c r="J970" s="51">
        <f t="shared" si="43"/>
        <v>42424</v>
      </c>
      <c r="K970" s="58"/>
    </row>
    <row r="971" spans="1:11" x14ac:dyDescent="0.25">
      <c r="A971" s="14">
        <v>44727</v>
      </c>
      <c r="B971" s="15" t="s">
        <v>6</v>
      </c>
      <c r="C971" s="16" t="s">
        <v>108</v>
      </c>
      <c r="D971" s="16">
        <v>137</v>
      </c>
      <c r="E971" s="16" t="s">
        <v>207</v>
      </c>
      <c r="F971" s="16">
        <v>1000056911</v>
      </c>
      <c r="G971" s="17" t="s">
        <v>18</v>
      </c>
      <c r="H971" s="18">
        <v>99060</v>
      </c>
      <c r="I971" s="18"/>
      <c r="J971" s="51">
        <f t="shared" si="43"/>
        <v>99060</v>
      </c>
      <c r="K971" s="58"/>
    </row>
    <row r="972" spans="1:11" x14ac:dyDescent="0.25">
      <c r="A972" s="14">
        <v>44735</v>
      </c>
      <c r="B972" s="15" t="s">
        <v>6</v>
      </c>
      <c r="C972" s="16" t="s">
        <v>108</v>
      </c>
      <c r="D972" s="16">
        <v>142</v>
      </c>
      <c r="E972" s="16" t="s">
        <v>297</v>
      </c>
      <c r="F972" s="16">
        <v>1000056957</v>
      </c>
      <c r="G972" s="17" t="s">
        <v>8</v>
      </c>
      <c r="H972" s="18">
        <v>91500</v>
      </c>
      <c r="I972" s="18"/>
      <c r="J972" s="51">
        <f t="shared" si="43"/>
        <v>91500</v>
      </c>
      <c r="K972" s="58"/>
    </row>
    <row r="973" spans="1:11" x14ac:dyDescent="0.25">
      <c r="A973" s="14">
        <v>44748</v>
      </c>
      <c r="B973" s="15" t="s">
        <v>6</v>
      </c>
      <c r="C973" s="16" t="s">
        <v>108</v>
      </c>
      <c r="D973" s="16">
        <v>144</v>
      </c>
      <c r="E973" s="16" t="s">
        <v>292</v>
      </c>
      <c r="F973" s="16">
        <v>1000057043</v>
      </c>
      <c r="G973" s="17" t="s">
        <v>8</v>
      </c>
      <c r="H973" s="18">
        <v>68400</v>
      </c>
      <c r="I973" s="18"/>
      <c r="J973" s="51">
        <f t="shared" si="43"/>
        <v>68400</v>
      </c>
      <c r="K973" s="58"/>
    </row>
    <row r="974" spans="1:11" x14ac:dyDescent="0.25">
      <c r="A974" s="14">
        <v>44749</v>
      </c>
      <c r="B974" s="15" t="s">
        <v>6</v>
      </c>
      <c r="C974" s="16" t="s">
        <v>108</v>
      </c>
      <c r="D974" s="16">
        <v>145</v>
      </c>
      <c r="E974" s="16" t="s">
        <v>290</v>
      </c>
      <c r="F974" s="16">
        <v>1000057073</v>
      </c>
      <c r="G974" s="17" t="s">
        <v>8</v>
      </c>
      <c r="H974" s="18">
        <v>107352</v>
      </c>
      <c r="I974" s="18"/>
      <c r="J974" s="51">
        <f t="shared" si="43"/>
        <v>107352</v>
      </c>
      <c r="K974" s="58"/>
    </row>
    <row r="975" spans="1:11" x14ac:dyDescent="0.25">
      <c r="A975" s="14">
        <v>44756</v>
      </c>
      <c r="B975" s="15" t="s">
        <v>6</v>
      </c>
      <c r="C975" s="16" t="s">
        <v>108</v>
      </c>
      <c r="D975" s="16">
        <v>148</v>
      </c>
      <c r="E975" s="16" t="s">
        <v>610</v>
      </c>
      <c r="F975" s="16">
        <v>1000057104</v>
      </c>
      <c r="G975" s="17" t="s">
        <v>8</v>
      </c>
      <c r="H975" s="18">
        <v>79840</v>
      </c>
      <c r="I975" s="18"/>
      <c r="J975" s="51">
        <f t="shared" si="43"/>
        <v>79840</v>
      </c>
      <c r="K975" s="58"/>
    </row>
    <row r="976" spans="1:11" x14ac:dyDescent="0.25">
      <c r="A976" s="14">
        <v>44761</v>
      </c>
      <c r="B976" s="15" t="s">
        <v>6</v>
      </c>
      <c r="C976" s="16" t="s">
        <v>108</v>
      </c>
      <c r="D976" s="16">
        <v>151</v>
      </c>
      <c r="E976" s="16" t="s">
        <v>177</v>
      </c>
      <c r="F976" s="16">
        <v>1000057131</v>
      </c>
      <c r="G976" s="17" t="s">
        <v>8</v>
      </c>
      <c r="H976" s="18">
        <v>103000</v>
      </c>
      <c r="I976" s="18"/>
      <c r="J976" s="51">
        <f t="shared" si="43"/>
        <v>103000</v>
      </c>
      <c r="K976" s="58"/>
    </row>
    <row r="977" spans="1:11" x14ac:dyDescent="0.25">
      <c r="A977" s="14">
        <v>44764</v>
      </c>
      <c r="B977" s="15" t="s">
        <v>6</v>
      </c>
      <c r="C977" s="16" t="s">
        <v>108</v>
      </c>
      <c r="D977" s="16">
        <v>152</v>
      </c>
      <c r="E977" s="16" t="s">
        <v>180</v>
      </c>
      <c r="F977" s="16">
        <v>1000057157</v>
      </c>
      <c r="G977" s="17" t="s">
        <v>8</v>
      </c>
      <c r="H977" s="18">
        <v>89250</v>
      </c>
      <c r="I977" s="18"/>
      <c r="J977" s="51">
        <f t="shared" si="43"/>
        <v>89250</v>
      </c>
      <c r="K977" s="58"/>
    </row>
    <row r="978" spans="1:11" x14ac:dyDescent="0.25">
      <c r="A978" s="14">
        <v>44769</v>
      </c>
      <c r="B978" s="15" t="s">
        <v>6</v>
      </c>
      <c r="C978" s="16" t="s">
        <v>108</v>
      </c>
      <c r="D978" s="16">
        <v>153</v>
      </c>
      <c r="E978" s="16" t="s">
        <v>178</v>
      </c>
      <c r="F978" s="16">
        <v>1000057183</v>
      </c>
      <c r="G978" s="17" t="s">
        <v>8</v>
      </c>
      <c r="H978" s="18">
        <v>164447</v>
      </c>
      <c r="I978" s="18"/>
      <c r="J978" s="51">
        <f t="shared" si="43"/>
        <v>164447</v>
      </c>
      <c r="K978" s="58"/>
    </row>
    <row r="979" spans="1:11" x14ac:dyDescent="0.25">
      <c r="A979" s="14">
        <v>44834</v>
      </c>
      <c r="B979" s="15" t="s">
        <v>6</v>
      </c>
      <c r="C979" s="16" t="s">
        <v>108</v>
      </c>
      <c r="D979" s="16">
        <v>166</v>
      </c>
      <c r="E979" s="16" t="s">
        <v>650</v>
      </c>
      <c r="F979" s="16">
        <v>1000057630</v>
      </c>
      <c r="G979" s="17" t="s">
        <v>8</v>
      </c>
      <c r="H979" s="18">
        <v>75150</v>
      </c>
      <c r="I979" s="18"/>
      <c r="J979" s="51">
        <f t="shared" si="43"/>
        <v>75150</v>
      </c>
      <c r="K979" s="58"/>
    </row>
    <row r="980" spans="1:11" x14ac:dyDescent="0.25">
      <c r="A980" s="14">
        <v>44826</v>
      </c>
      <c r="B980" s="15" t="s">
        <v>6</v>
      </c>
      <c r="C980" s="16" t="s">
        <v>108</v>
      </c>
      <c r="D980" s="16">
        <v>162</v>
      </c>
      <c r="E980" s="16" t="s">
        <v>651</v>
      </c>
      <c r="F980" s="16">
        <v>1000057569</v>
      </c>
      <c r="G980" s="17" t="s">
        <v>8</v>
      </c>
      <c r="H980" s="18">
        <v>74700</v>
      </c>
      <c r="I980" s="18">
        <v>0</v>
      </c>
      <c r="J980" s="51">
        <f t="shared" si="43"/>
        <v>74700</v>
      </c>
      <c r="K980" s="58"/>
    </row>
    <row r="981" spans="1:11" x14ac:dyDescent="0.25">
      <c r="A981" s="70"/>
      <c r="B981" s="71" t="str">
        <f>B982</f>
        <v>OFFICE TECH JJ. S.R.L.</v>
      </c>
      <c r="C981" s="72" t="str">
        <f>C982</f>
        <v>130796483</v>
      </c>
      <c r="D981" s="138" t="s">
        <v>34</v>
      </c>
      <c r="E981" s="139"/>
      <c r="F981" s="139"/>
      <c r="G981" s="139"/>
      <c r="H981" s="119"/>
      <c r="I981" s="119"/>
      <c r="J981" s="119"/>
      <c r="K981" s="75">
        <f>SUM(J982)</f>
        <v>82600</v>
      </c>
    </row>
    <row r="982" spans="1:11" x14ac:dyDescent="0.25">
      <c r="A982" s="14">
        <v>44834</v>
      </c>
      <c r="B982" s="15" t="s">
        <v>653</v>
      </c>
      <c r="C982" s="16" t="s">
        <v>654</v>
      </c>
      <c r="D982" s="16">
        <v>12065</v>
      </c>
      <c r="E982" s="16" t="s">
        <v>655</v>
      </c>
      <c r="F982" s="16">
        <v>1000057660</v>
      </c>
      <c r="G982" s="17" t="s">
        <v>200</v>
      </c>
      <c r="H982" s="18">
        <v>70000</v>
      </c>
      <c r="I982" s="18">
        <v>12600</v>
      </c>
      <c r="J982" s="51">
        <f>H982+I982-K982</f>
        <v>82600</v>
      </c>
      <c r="K982" s="58"/>
    </row>
    <row r="983" spans="1:11" x14ac:dyDescent="0.25">
      <c r="A983" s="70"/>
      <c r="B983" s="71" t="str">
        <f>B984</f>
        <v xml:space="preserve">OCTOMAR SOLUTIONS </v>
      </c>
      <c r="C983" s="72">
        <f>C984</f>
        <v>131896006</v>
      </c>
      <c r="D983" s="138" t="s">
        <v>37</v>
      </c>
      <c r="E983" s="139"/>
      <c r="F983" s="139"/>
      <c r="G983" s="140"/>
      <c r="H983" s="73"/>
      <c r="I983" s="73"/>
      <c r="J983" s="74"/>
      <c r="K983" s="75">
        <f>SUM(J984:J987)</f>
        <v>859890</v>
      </c>
    </row>
    <row r="984" spans="1:11" ht="57.75" x14ac:dyDescent="0.25">
      <c r="A984" s="14">
        <v>44868</v>
      </c>
      <c r="B984" s="15" t="s">
        <v>1038</v>
      </c>
      <c r="C984" s="16">
        <v>131896006</v>
      </c>
      <c r="D984" s="16">
        <v>170</v>
      </c>
      <c r="E984" s="16" t="s">
        <v>612</v>
      </c>
      <c r="F984" s="22" t="s">
        <v>1039</v>
      </c>
      <c r="G984" s="17" t="s">
        <v>8</v>
      </c>
      <c r="H984" s="18">
        <v>187900</v>
      </c>
      <c r="I984" s="18">
        <v>22770</v>
      </c>
      <c r="J984" s="51">
        <f>H984+I984-K984</f>
        <v>210670</v>
      </c>
      <c r="K984" s="58"/>
    </row>
    <row r="985" spans="1:11" ht="57.75" x14ac:dyDescent="0.25">
      <c r="A985" s="14">
        <v>44908</v>
      </c>
      <c r="B985" s="15" t="s">
        <v>1038</v>
      </c>
      <c r="C985" s="16">
        <v>131896006</v>
      </c>
      <c r="D985" s="16">
        <v>177</v>
      </c>
      <c r="E985" s="16" t="s">
        <v>729</v>
      </c>
      <c r="F985" s="22" t="s">
        <v>1039</v>
      </c>
      <c r="G985" s="17" t="s">
        <v>636</v>
      </c>
      <c r="H985" s="18">
        <v>169900</v>
      </c>
      <c r="I985" s="18">
        <v>22770</v>
      </c>
      <c r="J985" s="51">
        <f>H985+I985-K985</f>
        <v>192670</v>
      </c>
      <c r="K985" s="58"/>
    </row>
    <row r="986" spans="1:11" ht="57.75" x14ac:dyDescent="0.25">
      <c r="A986" s="14">
        <v>44854</v>
      </c>
      <c r="B986" s="15" t="s">
        <v>1038</v>
      </c>
      <c r="C986" s="16">
        <v>131896006</v>
      </c>
      <c r="D986" s="16">
        <v>166</v>
      </c>
      <c r="E986" s="16" t="s">
        <v>650</v>
      </c>
      <c r="F986" s="22" t="s">
        <v>1039</v>
      </c>
      <c r="G986" s="17" t="s">
        <v>8</v>
      </c>
      <c r="H986" s="18">
        <v>394900</v>
      </c>
      <c r="I986" s="18">
        <v>61650</v>
      </c>
      <c r="J986" s="51">
        <f>H986+I986-K986</f>
        <v>456550</v>
      </c>
      <c r="K986" s="58"/>
    </row>
    <row r="987" spans="1:11" x14ac:dyDescent="0.25">
      <c r="A987" s="70"/>
      <c r="B987" s="71" t="str">
        <f>B988</f>
        <v>OSIRIS &amp; CO., S.A.</v>
      </c>
      <c r="C987" s="72" t="str">
        <f>C988</f>
        <v>101120347</v>
      </c>
      <c r="D987" s="138" t="s">
        <v>8</v>
      </c>
      <c r="E987" s="139"/>
      <c r="F987" s="139"/>
      <c r="G987" s="140"/>
      <c r="H987" s="73"/>
      <c r="I987" s="73"/>
      <c r="J987" s="74"/>
      <c r="K987" s="75">
        <f>SUM(J988:J1013)</f>
        <v>1610899.5200000003</v>
      </c>
    </row>
    <row r="988" spans="1:11" x14ac:dyDescent="0.25">
      <c r="A988" s="14">
        <v>44820</v>
      </c>
      <c r="B988" s="15" t="s">
        <v>110</v>
      </c>
      <c r="C988" s="16" t="s">
        <v>109</v>
      </c>
      <c r="D988" s="16">
        <v>87031</v>
      </c>
      <c r="E988" s="16" t="s">
        <v>656</v>
      </c>
      <c r="F988" s="16">
        <v>1000057543</v>
      </c>
      <c r="G988" s="17" t="s">
        <v>657</v>
      </c>
      <c r="H988" s="18">
        <v>108459</v>
      </c>
      <c r="I988" s="18">
        <v>0</v>
      </c>
      <c r="J988" s="51">
        <f>H988+I988-K988</f>
        <v>108459</v>
      </c>
      <c r="K988" s="58"/>
    </row>
    <row r="989" spans="1:11" x14ac:dyDescent="0.25">
      <c r="A989" s="14">
        <v>44805</v>
      </c>
      <c r="B989" s="15" t="s">
        <v>110</v>
      </c>
      <c r="C989" s="16" t="s">
        <v>109</v>
      </c>
      <c r="D989" s="16">
        <v>86888</v>
      </c>
      <c r="E989" s="16" t="s">
        <v>658</v>
      </c>
      <c r="F989" s="16">
        <v>1000057405</v>
      </c>
      <c r="G989" s="17" t="s">
        <v>659</v>
      </c>
      <c r="H989" s="18">
        <v>4876.8</v>
      </c>
      <c r="I989" s="18">
        <v>877.82</v>
      </c>
      <c r="J989" s="51">
        <f t="shared" ref="J989:J1011" si="44">H989+I989-K989</f>
        <v>5754.62</v>
      </c>
      <c r="K989" s="58"/>
    </row>
    <row r="990" spans="1:11" x14ac:dyDescent="0.25">
      <c r="A990" s="14">
        <v>44820</v>
      </c>
      <c r="B990" s="15" t="s">
        <v>110</v>
      </c>
      <c r="C990" s="16" t="s">
        <v>109</v>
      </c>
      <c r="D990" s="16">
        <v>87030</v>
      </c>
      <c r="E990" s="16" t="s">
        <v>660</v>
      </c>
      <c r="F990" s="16">
        <v>1000057542</v>
      </c>
      <c r="G990" s="17" t="s">
        <v>661</v>
      </c>
      <c r="H990" s="18">
        <v>7920</v>
      </c>
      <c r="I990" s="18">
        <v>1425.6</v>
      </c>
      <c r="J990" s="51">
        <f>H990+I990-K990</f>
        <v>9345.6</v>
      </c>
      <c r="K990" s="58"/>
    </row>
    <row r="991" spans="1:11" x14ac:dyDescent="0.25">
      <c r="A991" s="14">
        <v>44820</v>
      </c>
      <c r="B991" s="15" t="s">
        <v>110</v>
      </c>
      <c r="C991" s="16" t="s">
        <v>109</v>
      </c>
      <c r="D991" s="16">
        <v>87015</v>
      </c>
      <c r="E991" s="16" t="s">
        <v>662</v>
      </c>
      <c r="F991" s="16">
        <v>1000057522</v>
      </c>
      <c r="G991" s="17" t="s">
        <v>663</v>
      </c>
      <c r="H991" s="18">
        <v>7964</v>
      </c>
      <c r="I991" s="18">
        <v>1433.52</v>
      </c>
      <c r="J991" s="51">
        <f t="shared" si="44"/>
        <v>9397.52</v>
      </c>
      <c r="K991" s="58"/>
    </row>
    <row r="992" spans="1:11" x14ac:dyDescent="0.25">
      <c r="A992" s="14">
        <v>44832</v>
      </c>
      <c r="B992" s="15" t="s">
        <v>110</v>
      </c>
      <c r="C992" s="16" t="s">
        <v>109</v>
      </c>
      <c r="D992" s="16">
        <v>87113</v>
      </c>
      <c r="E992" s="16" t="s">
        <v>664</v>
      </c>
      <c r="F992" s="16">
        <v>1000057619</v>
      </c>
      <c r="G992" s="17" t="s">
        <v>663</v>
      </c>
      <c r="H992" s="18">
        <v>7964</v>
      </c>
      <c r="I992" s="18">
        <v>1433.52</v>
      </c>
      <c r="J992" s="51">
        <f>H992+I992-K992</f>
        <v>9397.52</v>
      </c>
      <c r="K992" s="58"/>
    </row>
    <row r="993" spans="1:11" x14ac:dyDescent="0.25">
      <c r="A993" s="14">
        <v>44820</v>
      </c>
      <c r="B993" s="15" t="s">
        <v>110</v>
      </c>
      <c r="C993" s="16" t="s">
        <v>109</v>
      </c>
      <c r="D993" s="16">
        <v>87033</v>
      </c>
      <c r="E993" s="16" t="s">
        <v>665</v>
      </c>
      <c r="F993" s="16">
        <v>1000057545</v>
      </c>
      <c r="G993" s="17" t="s">
        <v>666</v>
      </c>
      <c r="H993" s="18">
        <v>9205</v>
      </c>
      <c r="I993" s="18">
        <v>1656.9</v>
      </c>
      <c r="J993" s="51">
        <f t="shared" si="44"/>
        <v>10861.9</v>
      </c>
      <c r="K993" s="58"/>
    </row>
    <row r="994" spans="1:11" x14ac:dyDescent="0.25">
      <c r="A994" s="14">
        <v>44805</v>
      </c>
      <c r="B994" s="15" t="s">
        <v>110</v>
      </c>
      <c r="C994" s="16" t="s">
        <v>109</v>
      </c>
      <c r="D994" s="16">
        <v>86891</v>
      </c>
      <c r="E994" s="16" t="s">
        <v>667</v>
      </c>
      <c r="F994" s="16">
        <v>1000057410</v>
      </c>
      <c r="G994" s="17" t="s">
        <v>668</v>
      </c>
      <c r="H994" s="18">
        <v>38619.840000000004</v>
      </c>
      <c r="I994" s="18">
        <v>6951.57</v>
      </c>
      <c r="J994" s="51">
        <f>H994+I994-K994</f>
        <v>45571.41</v>
      </c>
      <c r="K994" s="58"/>
    </row>
    <row r="995" spans="1:11" x14ac:dyDescent="0.25">
      <c r="A995" s="14">
        <v>44806</v>
      </c>
      <c r="B995" s="15" t="s">
        <v>110</v>
      </c>
      <c r="C995" s="16" t="s">
        <v>109</v>
      </c>
      <c r="D995" s="16">
        <v>86904</v>
      </c>
      <c r="E995" s="16" t="s">
        <v>669</v>
      </c>
      <c r="F995" s="16">
        <v>1000057432</v>
      </c>
      <c r="G995" s="17" t="s">
        <v>670</v>
      </c>
      <c r="H995" s="18">
        <v>41448</v>
      </c>
      <c r="I995" s="18">
        <v>7460.64</v>
      </c>
      <c r="J995" s="51">
        <f t="shared" si="44"/>
        <v>48908.639999999999</v>
      </c>
      <c r="K995" s="58"/>
    </row>
    <row r="996" spans="1:11" x14ac:dyDescent="0.25">
      <c r="A996" s="14">
        <v>44820</v>
      </c>
      <c r="B996" s="15" t="s">
        <v>110</v>
      </c>
      <c r="C996" s="16" t="s">
        <v>109</v>
      </c>
      <c r="D996" s="16">
        <v>87032</v>
      </c>
      <c r="E996" s="16" t="s">
        <v>671</v>
      </c>
      <c r="F996" s="16">
        <v>1000057544</v>
      </c>
      <c r="G996" s="17" t="s">
        <v>672</v>
      </c>
      <c r="H996" s="18">
        <v>68036.399999999994</v>
      </c>
      <c r="I996" s="18">
        <v>12246.55</v>
      </c>
      <c r="J996" s="51">
        <f>H996+I996-K996</f>
        <v>80282.95</v>
      </c>
      <c r="K996" s="58"/>
    </row>
    <row r="997" spans="1:11" x14ac:dyDescent="0.25">
      <c r="A997" s="14">
        <v>44711</v>
      </c>
      <c r="B997" s="15" t="s">
        <v>110</v>
      </c>
      <c r="C997" s="16" t="s">
        <v>109</v>
      </c>
      <c r="D997" s="16">
        <v>86088</v>
      </c>
      <c r="E997" s="16" t="s">
        <v>673</v>
      </c>
      <c r="F997" s="16">
        <v>1000056723</v>
      </c>
      <c r="G997" s="17" t="s">
        <v>8</v>
      </c>
      <c r="H997" s="18">
        <v>140851.75</v>
      </c>
      <c r="I997" s="18">
        <v>23553.31</v>
      </c>
      <c r="J997" s="51">
        <f t="shared" si="44"/>
        <v>164405.06</v>
      </c>
      <c r="K997" s="58"/>
    </row>
    <row r="998" spans="1:11" x14ac:dyDescent="0.25">
      <c r="A998" s="14">
        <v>44701</v>
      </c>
      <c r="B998" s="15" t="s">
        <v>110</v>
      </c>
      <c r="C998" s="16" t="s">
        <v>109</v>
      </c>
      <c r="D998" s="16">
        <v>86019</v>
      </c>
      <c r="E998" s="16" t="s">
        <v>674</v>
      </c>
      <c r="F998" s="16">
        <v>1000056725</v>
      </c>
      <c r="G998" s="17" t="s">
        <v>8</v>
      </c>
      <c r="H998" s="18">
        <v>148375</v>
      </c>
      <c r="I998" s="18">
        <v>14107.5</v>
      </c>
      <c r="J998" s="51">
        <f>H998+I998-K998</f>
        <v>162482.5</v>
      </c>
      <c r="K998" s="58"/>
    </row>
    <row r="999" spans="1:11" x14ac:dyDescent="0.25">
      <c r="A999" s="14">
        <v>44764</v>
      </c>
      <c r="B999" s="15" t="s">
        <v>110</v>
      </c>
      <c r="C999" s="16" t="s">
        <v>109</v>
      </c>
      <c r="D999" s="16">
        <v>86568</v>
      </c>
      <c r="E999" s="16" t="s">
        <v>675</v>
      </c>
      <c r="F999" s="16">
        <v>1000057144</v>
      </c>
      <c r="G999" s="17" t="s">
        <v>8</v>
      </c>
      <c r="H999" s="18">
        <v>95133.7</v>
      </c>
      <c r="I999" s="18">
        <v>14220.58</v>
      </c>
      <c r="J999" s="51">
        <f t="shared" si="44"/>
        <v>109354.28</v>
      </c>
      <c r="K999" s="58"/>
    </row>
    <row r="1000" spans="1:11" x14ac:dyDescent="0.25">
      <c r="A1000" s="14">
        <v>44771</v>
      </c>
      <c r="B1000" s="15" t="s">
        <v>110</v>
      </c>
      <c r="C1000" s="16" t="s">
        <v>109</v>
      </c>
      <c r="D1000" s="16">
        <v>86612</v>
      </c>
      <c r="E1000" s="16" t="s">
        <v>676</v>
      </c>
      <c r="F1000" s="16">
        <v>1000057198</v>
      </c>
      <c r="G1000" s="17" t="s">
        <v>111</v>
      </c>
      <c r="H1000" s="18">
        <v>154518</v>
      </c>
      <c r="I1000" s="18">
        <v>0</v>
      </c>
      <c r="J1000" s="51">
        <f>H1000+I1000-K1000</f>
        <v>154518</v>
      </c>
      <c r="K1000" s="58"/>
    </row>
    <row r="1001" spans="1:11" x14ac:dyDescent="0.25">
      <c r="A1001" s="14">
        <v>44799</v>
      </c>
      <c r="B1001" s="15" t="s">
        <v>110</v>
      </c>
      <c r="C1001" s="16" t="s">
        <v>109</v>
      </c>
      <c r="D1001" s="16">
        <v>86836</v>
      </c>
      <c r="E1001" s="16" t="s">
        <v>677</v>
      </c>
      <c r="F1001" s="16">
        <v>1000057370</v>
      </c>
      <c r="G1001" s="17" t="s">
        <v>678</v>
      </c>
      <c r="H1001" s="18">
        <v>45355.199999999997</v>
      </c>
      <c r="I1001" s="18">
        <v>8163.94</v>
      </c>
      <c r="J1001" s="51">
        <f t="shared" si="44"/>
        <v>53519.14</v>
      </c>
      <c r="K1001" s="58"/>
    </row>
    <row r="1002" spans="1:11" x14ac:dyDescent="0.25">
      <c r="A1002" s="14">
        <v>44799</v>
      </c>
      <c r="B1002" s="15" t="s">
        <v>110</v>
      </c>
      <c r="C1002" s="16" t="s">
        <v>109</v>
      </c>
      <c r="D1002" s="16">
        <v>86837</v>
      </c>
      <c r="E1002" s="16" t="s">
        <v>679</v>
      </c>
      <c r="F1002" s="16">
        <v>1000057371</v>
      </c>
      <c r="G1002" s="17" t="s">
        <v>8</v>
      </c>
      <c r="H1002" s="18">
        <v>749.75</v>
      </c>
      <c r="I1002" s="18">
        <v>134.96</v>
      </c>
      <c r="J1002" s="51">
        <f>H1002+I1002-K1002</f>
        <v>884.71</v>
      </c>
      <c r="K1002" s="58"/>
    </row>
    <row r="1003" spans="1:11" x14ac:dyDescent="0.25">
      <c r="A1003" s="14">
        <v>44799</v>
      </c>
      <c r="B1003" s="15" t="s">
        <v>110</v>
      </c>
      <c r="C1003" s="16" t="s">
        <v>109</v>
      </c>
      <c r="D1003" s="16">
        <v>86838</v>
      </c>
      <c r="E1003" s="16" t="s">
        <v>680</v>
      </c>
      <c r="F1003" s="16">
        <v>1000057373</v>
      </c>
      <c r="G1003" s="17" t="s">
        <v>681</v>
      </c>
      <c r="H1003" s="18">
        <v>23040</v>
      </c>
      <c r="I1003" s="18">
        <v>4147.2</v>
      </c>
      <c r="J1003" s="51">
        <f t="shared" si="44"/>
        <v>27187.200000000001</v>
      </c>
      <c r="K1003" s="58"/>
    </row>
    <row r="1004" spans="1:11" x14ac:dyDescent="0.25">
      <c r="A1004" s="14">
        <v>44778</v>
      </c>
      <c r="B1004" s="15" t="s">
        <v>110</v>
      </c>
      <c r="C1004" s="16" t="s">
        <v>109</v>
      </c>
      <c r="D1004" s="16">
        <v>86671</v>
      </c>
      <c r="E1004" s="16" t="s">
        <v>682</v>
      </c>
      <c r="F1004" s="16">
        <v>1000057259</v>
      </c>
      <c r="G1004" s="17" t="s">
        <v>8</v>
      </c>
      <c r="H1004" s="18">
        <v>92414.9</v>
      </c>
      <c r="I1004" s="18">
        <v>11585.24</v>
      </c>
      <c r="J1004" s="51">
        <f>H1004+I1004-K1004</f>
        <v>104000.14</v>
      </c>
      <c r="K1004" s="58"/>
    </row>
    <row r="1005" spans="1:11" x14ac:dyDescent="0.25">
      <c r="A1005" s="14">
        <v>44854</v>
      </c>
      <c r="B1005" s="15" t="s">
        <v>110</v>
      </c>
      <c r="C1005" s="16" t="s">
        <v>109</v>
      </c>
      <c r="D1005" s="16">
        <v>87318</v>
      </c>
      <c r="E1005" s="16" t="s">
        <v>683</v>
      </c>
      <c r="F1005" s="16">
        <v>1000057736</v>
      </c>
      <c r="G1005" s="17" t="s">
        <v>684</v>
      </c>
      <c r="H1005" s="18">
        <v>77239.679999999993</v>
      </c>
      <c r="I1005" s="18">
        <v>13903.14</v>
      </c>
      <c r="J1005" s="51">
        <f t="shared" si="44"/>
        <v>91142.819999999992</v>
      </c>
      <c r="K1005" s="58"/>
    </row>
    <row r="1006" spans="1:11" x14ac:dyDescent="0.25">
      <c r="A1006" s="14">
        <v>44855</v>
      </c>
      <c r="B1006" s="15" t="s">
        <v>110</v>
      </c>
      <c r="C1006" s="16" t="s">
        <v>109</v>
      </c>
      <c r="D1006" s="16">
        <v>87339</v>
      </c>
      <c r="E1006" s="16" t="s">
        <v>1041</v>
      </c>
      <c r="F1006" s="16">
        <v>1000057751</v>
      </c>
      <c r="G1006" s="17" t="s">
        <v>1042</v>
      </c>
      <c r="H1006" s="18">
        <v>108750</v>
      </c>
      <c r="I1006" s="18">
        <v>19575</v>
      </c>
      <c r="J1006" s="51">
        <f>H1006+I1006-K1006</f>
        <v>128325</v>
      </c>
      <c r="K1006" s="58"/>
    </row>
    <row r="1007" spans="1:11" x14ac:dyDescent="0.25">
      <c r="A1007" s="14">
        <v>44855</v>
      </c>
      <c r="B1007" s="15" t="s">
        <v>110</v>
      </c>
      <c r="C1007" s="16" t="s">
        <v>109</v>
      </c>
      <c r="D1007" s="16">
        <v>87342</v>
      </c>
      <c r="E1007" s="16" t="s">
        <v>1043</v>
      </c>
      <c r="F1007" s="16">
        <v>1000057764</v>
      </c>
      <c r="G1007" s="17" t="s">
        <v>681</v>
      </c>
      <c r="H1007" s="18">
        <v>5760</v>
      </c>
      <c r="I1007" s="18">
        <v>1036.8</v>
      </c>
      <c r="J1007" s="51">
        <f t="shared" si="44"/>
        <v>6796.8</v>
      </c>
      <c r="K1007" s="58"/>
    </row>
    <row r="1008" spans="1:11" x14ac:dyDescent="0.25">
      <c r="A1008" s="14">
        <v>44855</v>
      </c>
      <c r="B1008" s="15" t="s">
        <v>110</v>
      </c>
      <c r="C1008" s="16" t="s">
        <v>109</v>
      </c>
      <c r="D1008" s="16">
        <v>87340</v>
      </c>
      <c r="E1008" s="16" t="s">
        <v>1044</v>
      </c>
      <c r="F1008" s="16">
        <v>1000057753</v>
      </c>
      <c r="G1008" s="17" t="s">
        <v>8</v>
      </c>
      <c r="H1008" s="18">
        <v>37296</v>
      </c>
      <c r="I1008" s="18">
        <v>6713.28</v>
      </c>
      <c r="J1008" s="51">
        <f>H1008+I1008-K1008</f>
        <v>44009.279999999999</v>
      </c>
      <c r="K1008" s="58"/>
    </row>
    <row r="1009" spans="1:11" x14ac:dyDescent="0.25">
      <c r="A1009" s="14">
        <v>44855</v>
      </c>
      <c r="B1009" s="15" t="s">
        <v>110</v>
      </c>
      <c r="C1009" s="16" t="s">
        <v>109</v>
      </c>
      <c r="D1009" s="16">
        <v>87341</v>
      </c>
      <c r="E1009" s="16" t="s">
        <v>1045</v>
      </c>
      <c r="F1009" s="16">
        <v>1000057763</v>
      </c>
      <c r="G1009" s="17" t="s">
        <v>8</v>
      </c>
      <c r="H1009" s="18">
        <v>3845.4</v>
      </c>
      <c r="I1009" s="18">
        <v>692.18</v>
      </c>
      <c r="J1009" s="51">
        <f t="shared" si="44"/>
        <v>4537.58</v>
      </c>
      <c r="K1009" s="58"/>
    </row>
    <row r="1010" spans="1:11" x14ac:dyDescent="0.25">
      <c r="A1010" s="14">
        <v>44869</v>
      </c>
      <c r="B1010" s="15" t="s">
        <v>110</v>
      </c>
      <c r="C1010" s="16" t="s">
        <v>109</v>
      </c>
      <c r="D1010" s="16">
        <v>87502</v>
      </c>
      <c r="E1010" s="16" t="s">
        <v>1252</v>
      </c>
      <c r="F1010" s="16">
        <v>1000057874</v>
      </c>
      <c r="G1010" s="17" t="s">
        <v>8</v>
      </c>
      <c r="H1010" s="18">
        <v>59400</v>
      </c>
      <c r="I1010" s="18">
        <v>10692</v>
      </c>
      <c r="J1010" s="51">
        <f>H1010+I1010-K1010</f>
        <v>70092</v>
      </c>
      <c r="K1010" s="58"/>
    </row>
    <row r="1011" spans="1:11" x14ac:dyDescent="0.25">
      <c r="A1011" s="14">
        <v>44876</v>
      </c>
      <c r="B1011" s="15" t="s">
        <v>110</v>
      </c>
      <c r="C1011" s="16" t="s">
        <v>109</v>
      </c>
      <c r="D1011" s="16">
        <v>87503</v>
      </c>
      <c r="E1011" s="16" t="s">
        <v>855</v>
      </c>
      <c r="F1011" s="16">
        <v>1000057873</v>
      </c>
      <c r="G1011" s="17" t="s">
        <v>8</v>
      </c>
      <c r="H1011" s="18">
        <v>91650</v>
      </c>
      <c r="I1011" s="18">
        <v>16497</v>
      </c>
      <c r="J1011" s="51">
        <f t="shared" si="44"/>
        <v>108147</v>
      </c>
      <c r="K1011" s="58"/>
    </row>
    <row r="1012" spans="1:11" x14ac:dyDescent="0.25">
      <c r="A1012" s="43">
        <v>44965</v>
      </c>
      <c r="B1012" s="15" t="s">
        <v>110</v>
      </c>
      <c r="C1012" s="16" t="s">
        <v>109</v>
      </c>
      <c r="D1012" s="16">
        <v>88021</v>
      </c>
      <c r="E1012" s="16" t="s">
        <v>875</v>
      </c>
      <c r="F1012" s="16" t="s">
        <v>1435</v>
      </c>
      <c r="G1012" s="17" t="s">
        <v>8</v>
      </c>
      <c r="H1012" s="44">
        <v>45354.96</v>
      </c>
      <c r="I1012" s="44">
        <v>8163.89</v>
      </c>
      <c r="J1012" s="51">
        <f>H1012+I1012-K1012</f>
        <v>53518.85</v>
      </c>
      <c r="K1012" s="58"/>
    </row>
    <row r="1013" spans="1:11" x14ac:dyDescent="0.25">
      <c r="A1013" s="70"/>
      <c r="B1013" s="71" t="str">
        <f>B1014</f>
        <v>OVIEDO-FARMA, S.R.L.</v>
      </c>
      <c r="C1013" s="72">
        <f>C1014</f>
        <v>132440943</v>
      </c>
      <c r="D1013" s="138" t="str">
        <f>G1014</f>
        <v xml:space="preserve">ACICLOVIR DE 500MG VIAL </v>
      </c>
      <c r="E1013" s="139"/>
      <c r="F1013" s="139"/>
      <c r="G1013" s="140"/>
      <c r="H1013" s="73"/>
      <c r="I1013" s="73"/>
      <c r="J1013" s="74"/>
      <c r="K1013" s="75">
        <f>SUM(J1014:J1016)</f>
        <v>269445</v>
      </c>
    </row>
    <row r="1014" spans="1:11" x14ac:dyDescent="0.25">
      <c r="A1014" s="14">
        <v>44914</v>
      </c>
      <c r="B1014" s="15" t="s">
        <v>1253</v>
      </c>
      <c r="C1014" s="16">
        <v>132440943</v>
      </c>
      <c r="D1014" s="16">
        <v>32</v>
      </c>
      <c r="E1014" s="16" t="s">
        <v>217</v>
      </c>
      <c r="F1014" s="16">
        <v>1000058100</v>
      </c>
      <c r="G1014" s="17" t="s">
        <v>1254</v>
      </c>
      <c r="H1014" s="18">
        <v>110445</v>
      </c>
      <c r="I1014" s="18">
        <v>0</v>
      </c>
      <c r="J1014" s="51">
        <f>H1014+I1014-K1014</f>
        <v>110445</v>
      </c>
      <c r="K1014" s="58"/>
    </row>
    <row r="1015" spans="1:11" x14ac:dyDescent="0.25">
      <c r="A1015" s="14">
        <v>44909</v>
      </c>
      <c r="B1015" s="15" t="s">
        <v>1253</v>
      </c>
      <c r="C1015" s="16">
        <v>132440943</v>
      </c>
      <c r="D1015" s="16">
        <v>29</v>
      </c>
      <c r="E1015" s="16" t="s">
        <v>1255</v>
      </c>
      <c r="F1015" s="16">
        <v>1000058077</v>
      </c>
      <c r="G1015" s="17" t="s">
        <v>1743</v>
      </c>
      <c r="H1015" s="18">
        <v>159000</v>
      </c>
      <c r="I1015" s="18">
        <v>0</v>
      </c>
      <c r="J1015" s="51">
        <f>H1015+I1015-K1015</f>
        <v>159000</v>
      </c>
      <c r="K1015" s="58"/>
    </row>
    <row r="1016" spans="1:11" x14ac:dyDescent="0.25">
      <c r="A1016" s="70"/>
      <c r="B1016" s="71" t="str">
        <f>B1017</f>
        <v xml:space="preserve">PHARMATECH </v>
      </c>
      <c r="C1016" s="72" t="str">
        <f>C1017</f>
        <v>101613882</v>
      </c>
      <c r="D1016" s="138" t="str">
        <f>G1017</f>
        <v>PAMDOL 300MG</v>
      </c>
      <c r="E1016" s="139"/>
      <c r="F1016" s="139"/>
      <c r="G1016" s="140"/>
      <c r="H1016" s="73"/>
      <c r="I1016" s="73">
        <v>0</v>
      </c>
      <c r="J1016" s="74"/>
      <c r="K1016" s="75">
        <f>SUM(J1017:J1021)</f>
        <v>339705</v>
      </c>
    </row>
    <row r="1017" spans="1:11" x14ac:dyDescent="0.25">
      <c r="A1017" s="14">
        <v>44420</v>
      </c>
      <c r="B1017" s="15" t="s">
        <v>685</v>
      </c>
      <c r="C1017" s="16" t="s">
        <v>686</v>
      </c>
      <c r="D1017" s="16">
        <v>465962</v>
      </c>
      <c r="E1017" s="16" t="s">
        <v>687</v>
      </c>
      <c r="F1017" s="16">
        <v>1000054393</v>
      </c>
      <c r="G1017" s="17" t="s">
        <v>688</v>
      </c>
      <c r="H1017" s="18">
        <v>46750</v>
      </c>
      <c r="I1017" s="18"/>
      <c r="J1017" s="51">
        <f>H1017+I1017-K1017</f>
        <v>46750</v>
      </c>
      <c r="K1017" s="58"/>
    </row>
    <row r="1018" spans="1:11" x14ac:dyDescent="0.25">
      <c r="A1018" s="14">
        <v>44489</v>
      </c>
      <c r="B1018" s="15" t="s">
        <v>685</v>
      </c>
      <c r="C1018" s="16" t="s">
        <v>686</v>
      </c>
      <c r="D1018" s="16">
        <v>474667</v>
      </c>
      <c r="E1018" s="16" t="s">
        <v>689</v>
      </c>
      <c r="F1018" s="16">
        <v>1000055091</v>
      </c>
      <c r="G1018" s="17" t="s">
        <v>688</v>
      </c>
      <c r="H1018" s="18">
        <v>93500</v>
      </c>
      <c r="I1018" s="18"/>
      <c r="J1018" s="51">
        <f>H1018+I1018-K1018</f>
        <v>93500</v>
      </c>
      <c r="K1018" s="58"/>
    </row>
    <row r="1019" spans="1:11" x14ac:dyDescent="0.25">
      <c r="A1019" s="14">
        <v>44545</v>
      </c>
      <c r="B1019" s="15" t="s">
        <v>685</v>
      </c>
      <c r="C1019" s="16" t="s">
        <v>686</v>
      </c>
      <c r="D1019" s="16">
        <v>482252</v>
      </c>
      <c r="E1019" s="16" t="s">
        <v>690</v>
      </c>
      <c r="F1019" s="16">
        <v>1000055559</v>
      </c>
      <c r="G1019" s="17" t="s">
        <v>688</v>
      </c>
      <c r="H1019" s="18">
        <v>100705</v>
      </c>
      <c r="I1019" s="18"/>
      <c r="J1019" s="51">
        <f>H1019+I1019-K1019</f>
        <v>100705</v>
      </c>
      <c r="K1019" s="58"/>
    </row>
    <row r="1020" spans="1:11" x14ac:dyDescent="0.25">
      <c r="A1020" s="14">
        <v>44551</v>
      </c>
      <c r="B1020" s="15" t="s">
        <v>685</v>
      </c>
      <c r="C1020" s="16" t="s">
        <v>686</v>
      </c>
      <c r="D1020" s="16">
        <v>482990</v>
      </c>
      <c r="E1020" s="16" t="s">
        <v>1405</v>
      </c>
      <c r="F1020" s="16">
        <v>100055658</v>
      </c>
      <c r="G1020" s="17" t="s">
        <v>37</v>
      </c>
      <c r="H1020" s="18">
        <v>98750</v>
      </c>
      <c r="I1020" s="18"/>
      <c r="J1020" s="51">
        <f>H1020+I1020-K1020</f>
        <v>98750</v>
      </c>
      <c r="K1020" s="58"/>
    </row>
    <row r="1021" spans="1:11" x14ac:dyDescent="0.25">
      <c r="A1021" s="70"/>
      <c r="B1021" s="71" t="str">
        <f>B1022</f>
        <v xml:space="preserve">PISCIMAS </v>
      </c>
      <c r="C1021" s="72" t="str">
        <f>C1022</f>
        <v>130342229</v>
      </c>
      <c r="D1021" s="138" t="str">
        <f>G1022</f>
        <v>MATERIAL GASTABLE</v>
      </c>
      <c r="E1021" s="139"/>
      <c r="F1021" s="139"/>
      <c r="G1021" s="140"/>
      <c r="H1021" s="73"/>
      <c r="I1021" s="73"/>
      <c r="J1021" s="74"/>
      <c r="K1021" s="75">
        <f>SUM(J1022)</f>
        <v>87910</v>
      </c>
    </row>
    <row r="1022" spans="1:11" x14ac:dyDescent="0.25">
      <c r="A1022" s="14">
        <v>44756</v>
      </c>
      <c r="B1022" s="15" t="s">
        <v>691</v>
      </c>
      <c r="C1022" s="16" t="s">
        <v>692</v>
      </c>
      <c r="D1022" s="16">
        <v>83</v>
      </c>
      <c r="E1022" s="16" t="s">
        <v>693</v>
      </c>
      <c r="F1022" s="16">
        <v>1000057088</v>
      </c>
      <c r="G1022" s="17" t="s">
        <v>694</v>
      </c>
      <c r="H1022" s="18">
        <v>74500</v>
      </c>
      <c r="I1022" s="18">
        <v>13410</v>
      </c>
      <c r="J1022" s="51">
        <f>H1022+I1022-K1022</f>
        <v>87910</v>
      </c>
      <c r="K1022" s="58"/>
    </row>
    <row r="1023" spans="1:11" x14ac:dyDescent="0.25">
      <c r="A1023" s="70"/>
      <c r="B1023" s="71" t="str">
        <f>B1024</f>
        <v xml:space="preserve">PROMEDCA </v>
      </c>
      <c r="C1023" s="72">
        <f>C1024</f>
        <v>101012803</v>
      </c>
      <c r="D1023" s="138" t="str">
        <f>G1024</f>
        <v>MATERIAL GASTABLE</v>
      </c>
      <c r="E1023" s="139"/>
      <c r="F1023" s="139"/>
      <c r="G1023" s="140"/>
      <c r="H1023" s="73"/>
      <c r="I1023" s="73"/>
      <c r="J1023" s="74"/>
      <c r="K1023" s="75">
        <f>SUM(J1024)</f>
        <v>355475</v>
      </c>
    </row>
    <row r="1024" spans="1:11" x14ac:dyDescent="0.25">
      <c r="A1024" s="43">
        <v>44965</v>
      </c>
      <c r="B1024" s="55" t="s">
        <v>1521</v>
      </c>
      <c r="C1024" s="16">
        <v>101012803</v>
      </c>
      <c r="D1024" s="16">
        <v>15026</v>
      </c>
      <c r="E1024" s="16" t="s">
        <v>1522</v>
      </c>
      <c r="F1024" s="16">
        <v>20230007</v>
      </c>
      <c r="G1024" s="17" t="s">
        <v>694</v>
      </c>
      <c r="H1024" s="44">
        <v>301250</v>
      </c>
      <c r="I1024" s="44">
        <v>54225</v>
      </c>
      <c r="J1024" s="51">
        <f>H1024+I1024-K1024</f>
        <v>355475</v>
      </c>
      <c r="K1024" s="58"/>
    </row>
    <row r="1025" spans="1:11" x14ac:dyDescent="0.25">
      <c r="A1025" s="70"/>
      <c r="B1025" s="71" t="str">
        <f>B1026</f>
        <v>PROMEDICA  S.R.L.</v>
      </c>
      <c r="C1025" s="72">
        <f>C1026</f>
        <v>101061911</v>
      </c>
      <c r="D1025" s="138" t="str">
        <f>G1026</f>
        <v>MATERIAL GASTABLE</v>
      </c>
      <c r="E1025" s="139"/>
      <c r="F1025" s="139"/>
      <c r="G1025" s="140"/>
      <c r="H1025" s="73"/>
      <c r="I1025" s="73"/>
      <c r="J1025" s="74"/>
      <c r="K1025" s="75">
        <f>SUM(J1026:J1027)</f>
        <v>7900</v>
      </c>
    </row>
    <row r="1026" spans="1:11" x14ac:dyDescent="0.25">
      <c r="A1026" s="43">
        <v>44970</v>
      </c>
      <c r="B1026" s="55" t="s">
        <v>1523</v>
      </c>
      <c r="C1026" s="16">
        <v>101061911</v>
      </c>
      <c r="D1026" s="16">
        <v>230174</v>
      </c>
      <c r="E1026" s="16" t="s">
        <v>1524</v>
      </c>
      <c r="F1026" s="16">
        <v>58239</v>
      </c>
      <c r="G1026" s="17" t="s">
        <v>694</v>
      </c>
      <c r="H1026" s="44">
        <v>3347.46</v>
      </c>
      <c r="I1026" s="44">
        <v>602.54</v>
      </c>
      <c r="J1026" s="51">
        <f>H1026+I1026-K1026</f>
        <v>3950</v>
      </c>
      <c r="K1026" s="58"/>
    </row>
    <row r="1027" spans="1:11" x14ac:dyDescent="0.25">
      <c r="A1027" s="76">
        <v>44988</v>
      </c>
      <c r="B1027" s="31" t="s">
        <v>1744</v>
      </c>
      <c r="C1027" s="32">
        <v>101061911</v>
      </c>
      <c r="D1027" s="32">
        <v>230285</v>
      </c>
      <c r="E1027" s="32" t="s">
        <v>1745</v>
      </c>
      <c r="F1027" s="32">
        <v>1000058321</v>
      </c>
      <c r="G1027" s="34" t="s">
        <v>1614</v>
      </c>
      <c r="H1027" s="38">
        <v>3347.46</v>
      </c>
      <c r="I1027" s="38">
        <v>602.54</v>
      </c>
      <c r="J1027" s="78">
        <f>SUM(H1027+I1027)</f>
        <v>3950</v>
      </c>
      <c r="K1027" s="58"/>
    </row>
    <row r="1028" spans="1:11" x14ac:dyDescent="0.25">
      <c r="A1028" s="70"/>
      <c r="B1028" s="71" t="s">
        <v>696</v>
      </c>
      <c r="C1028" s="72" t="s">
        <v>697</v>
      </c>
      <c r="D1028" s="138" t="s">
        <v>1406</v>
      </c>
      <c r="E1028" s="139"/>
      <c r="F1028" s="139"/>
      <c r="G1028" s="139"/>
      <c r="H1028" s="119"/>
      <c r="I1028" s="119"/>
      <c r="J1028" s="119"/>
      <c r="K1028" s="75">
        <f>SUM(J1029:J1037)</f>
        <v>520640</v>
      </c>
    </row>
    <row r="1029" spans="1:11" x14ac:dyDescent="0.25">
      <c r="A1029" s="14">
        <v>44773</v>
      </c>
      <c r="B1029" s="15" t="s">
        <v>696</v>
      </c>
      <c r="C1029" s="16" t="s">
        <v>697</v>
      </c>
      <c r="D1029" s="16">
        <v>737</v>
      </c>
      <c r="E1029" s="16" t="s">
        <v>699</v>
      </c>
      <c r="F1029" s="16">
        <v>1000057392</v>
      </c>
      <c r="G1029" s="17" t="s">
        <v>698</v>
      </c>
      <c r="H1029" s="18">
        <v>83520</v>
      </c>
      <c r="I1029" s="53">
        <v>0</v>
      </c>
      <c r="J1029" s="51">
        <f t="shared" ref="J1029:J1035" si="45">H1029+I1029-K1029</f>
        <v>83520</v>
      </c>
      <c r="K1029" s="58"/>
    </row>
    <row r="1030" spans="1:11" x14ac:dyDescent="0.25">
      <c r="A1030" s="121">
        <v>44804</v>
      </c>
      <c r="B1030" s="15" t="s">
        <v>696</v>
      </c>
      <c r="C1030" s="122" t="s">
        <v>697</v>
      </c>
      <c r="D1030" s="122">
        <v>746</v>
      </c>
      <c r="E1030" s="122" t="s">
        <v>1746</v>
      </c>
      <c r="F1030" s="122"/>
      <c r="G1030" s="123" t="s">
        <v>698</v>
      </c>
      <c r="H1030" s="53">
        <v>63720</v>
      </c>
      <c r="I1030" s="53">
        <v>0</v>
      </c>
      <c r="J1030" s="51">
        <f t="shared" si="45"/>
        <v>63720</v>
      </c>
      <c r="K1030" s="58"/>
    </row>
    <row r="1031" spans="1:11" x14ac:dyDescent="0.25">
      <c r="A1031" s="121">
        <v>44834</v>
      </c>
      <c r="B1031" s="15" t="s">
        <v>696</v>
      </c>
      <c r="C1031" s="122" t="s">
        <v>697</v>
      </c>
      <c r="D1031" s="122">
        <v>758</v>
      </c>
      <c r="E1031" s="122" t="s">
        <v>1747</v>
      </c>
      <c r="F1031" s="122"/>
      <c r="G1031" s="123" t="s">
        <v>698</v>
      </c>
      <c r="H1031" s="53">
        <v>61920</v>
      </c>
      <c r="I1031" s="53">
        <v>0</v>
      </c>
      <c r="J1031" s="51">
        <f t="shared" si="45"/>
        <v>61920</v>
      </c>
      <c r="K1031" s="58"/>
    </row>
    <row r="1032" spans="1:11" x14ac:dyDescent="0.25">
      <c r="A1032" s="121">
        <v>44865</v>
      </c>
      <c r="B1032" s="15" t="s">
        <v>696</v>
      </c>
      <c r="C1032" s="122" t="s">
        <v>697</v>
      </c>
      <c r="D1032" s="122">
        <v>768</v>
      </c>
      <c r="E1032" s="122" t="s">
        <v>1747</v>
      </c>
      <c r="F1032" s="122"/>
      <c r="G1032" s="123" t="s">
        <v>698</v>
      </c>
      <c r="H1032" s="53">
        <v>63360</v>
      </c>
      <c r="I1032" s="53">
        <v>0</v>
      </c>
      <c r="J1032" s="51">
        <f t="shared" si="45"/>
        <v>63360</v>
      </c>
      <c r="K1032" s="58"/>
    </row>
    <row r="1033" spans="1:11" x14ac:dyDescent="0.25">
      <c r="A1033" s="121">
        <v>44895</v>
      </c>
      <c r="B1033" s="15" t="s">
        <v>696</v>
      </c>
      <c r="C1033" s="122" t="s">
        <v>697</v>
      </c>
      <c r="D1033" s="122">
        <v>781</v>
      </c>
      <c r="E1033" s="122" t="s">
        <v>1748</v>
      </c>
      <c r="F1033" s="122"/>
      <c r="G1033" s="123" t="s">
        <v>698</v>
      </c>
      <c r="H1033" s="53">
        <v>61920</v>
      </c>
      <c r="I1033" s="53">
        <v>0</v>
      </c>
      <c r="J1033" s="51">
        <f t="shared" si="45"/>
        <v>61920</v>
      </c>
      <c r="K1033" s="58"/>
    </row>
    <row r="1034" spans="1:11" x14ac:dyDescent="0.25">
      <c r="A1034" s="121">
        <v>44926</v>
      </c>
      <c r="B1034" s="15" t="s">
        <v>696</v>
      </c>
      <c r="C1034" s="122" t="s">
        <v>697</v>
      </c>
      <c r="D1034" s="122">
        <v>793</v>
      </c>
      <c r="E1034" s="122" t="s">
        <v>1749</v>
      </c>
      <c r="F1034" s="122"/>
      <c r="G1034" s="123" t="s">
        <v>698</v>
      </c>
      <c r="H1034" s="53">
        <v>66320</v>
      </c>
      <c r="I1034" s="53">
        <v>0</v>
      </c>
      <c r="J1034" s="51">
        <f t="shared" si="45"/>
        <v>66320</v>
      </c>
      <c r="K1034" s="58"/>
    </row>
    <row r="1035" spans="1:11" x14ac:dyDescent="0.25">
      <c r="A1035" s="124">
        <v>44957</v>
      </c>
      <c r="B1035" s="125" t="s">
        <v>696</v>
      </c>
      <c r="C1035" s="122" t="s">
        <v>697</v>
      </c>
      <c r="D1035" s="122">
        <v>803</v>
      </c>
      <c r="E1035" s="122" t="s">
        <v>1525</v>
      </c>
      <c r="F1035" s="122">
        <v>1000057392</v>
      </c>
      <c r="G1035" s="125" t="s">
        <v>698</v>
      </c>
      <c r="H1035" s="126">
        <v>62640</v>
      </c>
      <c r="I1035" s="126">
        <v>0</v>
      </c>
      <c r="J1035" s="127">
        <f t="shared" si="45"/>
        <v>62640</v>
      </c>
      <c r="K1035" s="57"/>
    </row>
    <row r="1036" spans="1:11" x14ac:dyDescent="0.25">
      <c r="A1036" s="76">
        <v>44985</v>
      </c>
      <c r="B1036" s="31" t="s">
        <v>1750</v>
      </c>
      <c r="C1036" s="32">
        <v>130847266</v>
      </c>
      <c r="D1036" s="32">
        <v>822</v>
      </c>
      <c r="E1036" s="32" t="s">
        <v>1751</v>
      </c>
      <c r="F1036" s="32">
        <v>1000058365</v>
      </c>
      <c r="G1036" s="34" t="s">
        <v>35</v>
      </c>
      <c r="H1036" s="38">
        <v>57240</v>
      </c>
      <c r="I1036" s="38">
        <v>0</v>
      </c>
      <c r="J1036" s="78">
        <f>SUM(H1036+I1036)</f>
        <v>57240</v>
      </c>
      <c r="K1036" s="58"/>
    </row>
    <row r="1037" spans="1:11" x14ac:dyDescent="0.25">
      <c r="A1037" s="70"/>
      <c r="B1037" s="71" t="s">
        <v>7</v>
      </c>
      <c r="C1037" s="72" t="s">
        <v>112</v>
      </c>
      <c r="D1037" s="138" t="s">
        <v>1407</v>
      </c>
      <c r="E1037" s="139"/>
      <c r="F1037" s="139"/>
      <c r="G1037" s="140"/>
      <c r="H1037" s="73"/>
      <c r="I1037" s="119"/>
      <c r="J1037" s="119"/>
      <c r="K1037" s="75">
        <f>SUM(J1038:J1051)</f>
        <v>1153100</v>
      </c>
    </row>
    <row r="1038" spans="1:11" x14ac:dyDescent="0.25">
      <c r="A1038" s="14">
        <v>44734</v>
      </c>
      <c r="B1038" s="15" t="s">
        <v>7</v>
      </c>
      <c r="C1038" s="16" t="s">
        <v>112</v>
      </c>
      <c r="D1038" s="16">
        <v>632</v>
      </c>
      <c r="E1038" s="16" t="s">
        <v>703</v>
      </c>
      <c r="F1038" s="16">
        <v>1000056934</v>
      </c>
      <c r="G1038" s="17" t="s">
        <v>36</v>
      </c>
      <c r="H1038" s="18">
        <v>55190</v>
      </c>
      <c r="I1038" s="53">
        <v>0</v>
      </c>
      <c r="J1038" s="51">
        <f t="shared" ref="J1038:J1050" si="46">H1038+I1038-K1038</f>
        <v>55190</v>
      </c>
      <c r="K1038" s="58"/>
    </row>
    <row r="1039" spans="1:11" x14ac:dyDescent="0.25">
      <c r="A1039" s="14">
        <v>44741</v>
      </c>
      <c r="B1039" s="15" t="s">
        <v>7</v>
      </c>
      <c r="C1039" s="16" t="s">
        <v>112</v>
      </c>
      <c r="D1039" s="16">
        <v>638</v>
      </c>
      <c r="E1039" s="16" t="s">
        <v>1408</v>
      </c>
      <c r="F1039" s="22">
        <v>1000056991</v>
      </c>
      <c r="G1039" s="17" t="s">
        <v>1407</v>
      </c>
      <c r="H1039" s="18">
        <v>54425</v>
      </c>
      <c r="I1039" s="18">
        <v>0</v>
      </c>
      <c r="J1039" s="51">
        <f t="shared" si="46"/>
        <v>54425</v>
      </c>
      <c r="K1039" s="58"/>
    </row>
    <row r="1040" spans="1:11" x14ac:dyDescent="0.25">
      <c r="A1040" s="14">
        <v>44732</v>
      </c>
      <c r="B1040" s="15" t="s">
        <v>7</v>
      </c>
      <c r="C1040" s="16" t="s">
        <v>112</v>
      </c>
      <c r="D1040" s="16">
        <v>640</v>
      </c>
      <c r="E1040" s="16" t="s">
        <v>1752</v>
      </c>
      <c r="F1040" s="22">
        <v>1000057139</v>
      </c>
      <c r="G1040" s="17"/>
      <c r="H1040" s="18">
        <v>40000</v>
      </c>
      <c r="I1040" s="18">
        <v>0</v>
      </c>
      <c r="J1040" s="51">
        <f t="shared" si="46"/>
        <v>40000</v>
      </c>
      <c r="K1040" s="58"/>
    </row>
    <row r="1041" spans="1:11" x14ac:dyDescent="0.25">
      <c r="A1041" s="14">
        <v>44748</v>
      </c>
      <c r="B1041" s="15" t="s">
        <v>7</v>
      </c>
      <c r="C1041" s="16" t="s">
        <v>112</v>
      </c>
      <c r="D1041" s="16">
        <v>644</v>
      </c>
      <c r="E1041" s="16" t="s">
        <v>704</v>
      </c>
      <c r="F1041" s="16">
        <v>1000057034</v>
      </c>
      <c r="G1041" s="17" t="s">
        <v>36</v>
      </c>
      <c r="H1041" s="18">
        <v>53505</v>
      </c>
      <c r="I1041" s="18">
        <v>0</v>
      </c>
      <c r="J1041" s="51">
        <f t="shared" si="46"/>
        <v>53505</v>
      </c>
      <c r="K1041" s="58"/>
    </row>
    <row r="1042" spans="1:11" x14ac:dyDescent="0.25">
      <c r="A1042" s="14">
        <v>44755</v>
      </c>
      <c r="B1042" s="15" t="s">
        <v>7</v>
      </c>
      <c r="C1042" s="16" t="s">
        <v>112</v>
      </c>
      <c r="D1042" s="16">
        <v>645</v>
      </c>
      <c r="E1042" s="16" t="s">
        <v>705</v>
      </c>
      <c r="F1042" s="16">
        <v>1000057082</v>
      </c>
      <c r="G1042" s="17" t="s">
        <v>36</v>
      </c>
      <c r="H1042" s="18">
        <v>54290</v>
      </c>
      <c r="I1042" s="18">
        <v>0</v>
      </c>
      <c r="J1042" s="51">
        <f t="shared" si="46"/>
        <v>54290</v>
      </c>
      <c r="K1042" s="58"/>
    </row>
    <row r="1043" spans="1:11" x14ac:dyDescent="0.25">
      <c r="A1043" s="14">
        <v>44762</v>
      </c>
      <c r="B1043" s="15" t="s">
        <v>7</v>
      </c>
      <c r="C1043" s="16" t="s">
        <v>112</v>
      </c>
      <c r="D1043" s="16">
        <v>656</v>
      </c>
      <c r="E1043" s="16" t="s">
        <v>706</v>
      </c>
      <c r="F1043" s="16">
        <v>1000057140</v>
      </c>
      <c r="G1043" s="17" t="s">
        <v>36</v>
      </c>
      <c r="H1043" s="18">
        <v>57730</v>
      </c>
      <c r="I1043" s="18">
        <v>0</v>
      </c>
      <c r="J1043" s="51">
        <f t="shared" si="46"/>
        <v>57730</v>
      </c>
      <c r="K1043" s="58"/>
    </row>
    <row r="1044" spans="1:11" x14ac:dyDescent="0.25">
      <c r="A1044" s="14">
        <v>44783</v>
      </c>
      <c r="B1044" s="15" t="s">
        <v>7</v>
      </c>
      <c r="C1044" s="16" t="s">
        <v>112</v>
      </c>
      <c r="D1044" s="16">
        <v>659</v>
      </c>
      <c r="E1044" s="16" t="s">
        <v>701</v>
      </c>
      <c r="F1044" s="16">
        <v>1000057265</v>
      </c>
      <c r="G1044" s="17" t="s">
        <v>700</v>
      </c>
      <c r="H1044" s="18">
        <v>55880</v>
      </c>
      <c r="I1044" s="18">
        <v>0</v>
      </c>
      <c r="J1044" s="51">
        <f t="shared" si="46"/>
        <v>55880</v>
      </c>
      <c r="K1044" s="58"/>
    </row>
    <row r="1045" spans="1:11" x14ac:dyDescent="0.25">
      <c r="A1045" s="14">
        <v>44820</v>
      </c>
      <c r="B1045" s="15" t="s">
        <v>7</v>
      </c>
      <c r="C1045" s="16" t="s">
        <v>112</v>
      </c>
      <c r="D1045" s="16">
        <v>673</v>
      </c>
      <c r="E1045" s="16" t="s">
        <v>702</v>
      </c>
      <c r="F1045" s="16">
        <v>1000057527</v>
      </c>
      <c r="G1045" s="17" t="s">
        <v>316</v>
      </c>
      <c r="H1045" s="18">
        <v>60905</v>
      </c>
      <c r="I1045" s="18">
        <v>0</v>
      </c>
      <c r="J1045" s="51">
        <f t="shared" si="46"/>
        <v>60905</v>
      </c>
      <c r="K1045" s="58"/>
    </row>
    <row r="1046" spans="1:11" x14ac:dyDescent="0.25">
      <c r="A1046" s="14">
        <v>44862</v>
      </c>
      <c r="B1046" s="15" t="s">
        <v>7</v>
      </c>
      <c r="C1046" s="16" t="s">
        <v>112</v>
      </c>
      <c r="D1046" s="16">
        <v>688</v>
      </c>
      <c r="E1046" s="16" t="s">
        <v>1046</v>
      </c>
      <c r="F1046" s="16">
        <v>1000057799</v>
      </c>
      <c r="G1046" s="17" t="s">
        <v>316</v>
      </c>
      <c r="H1046" s="18">
        <v>68185</v>
      </c>
      <c r="I1046" s="18">
        <v>0</v>
      </c>
      <c r="J1046" s="51">
        <f t="shared" si="46"/>
        <v>68185</v>
      </c>
      <c r="K1046" s="58"/>
    </row>
    <row r="1047" spans="1:11" x14ac:dyDescent="0.25">
      <c r="A1047" s="14">
        <v>44917</v>
      </c>
      <c r="B1047" s="15" t="s">
        <v>7</v>
      </c>
      <c r="C1047" s="16" t="s">
        <v>112</v>
      </c>
      <c r="D1047" s="16">
        <v>701</v>
      </c>
      <c r="E1047" s="16" t="s">
        <v>1256</v>
      </c>
      <c r="F1047" s="22">
        <v>1000058088</v>
      </c>
      <c r="G1047" s="17"/>
      <c r="H1047" s="18">
        <v>64500</v>
      </c>
      <c r="I1047" s="18">
        <v>0</v>
      </c>
      <c r="J1047" s="51">
        <f t="shared" si="46"/>
        <v>64500</v>
      </c>
      <c r="K1047" s="58"/>
    </row>
    <row r="1048" spans="1:11" ht="57.75" x14ac:dyDescent="0.25">
      <c r="A1048" s="14">
        <v>44923</v>
      </c>
      <c r="B1048" s="15" t="s">
        <v>7</v>
      </c>
      <c r="C1048" s="16" t="s">
        <v>112</v>
      </c>
      <c r="D1048" s="16">
        <v>704</v>
      </c>
      <c r="E1048" s="16" t="s">
        <v>1526</v>
      </c>
      <c r="F1048" s="22" t="s">
        <v>1527</v>
      </c>
      <c r="G1048" s="17" t="s">
        <v>700</v>
      </c>
      <c r="H1048" s="18">
        <v>70000</v>
      </c>
      <c r="I1048" s="18">
        <v>0</v>
      </c>
      <c r="J1048" s="51">
        <f t="shared" si="46"/>
        <v>70000</v>
      </c>
      <c r="K1048" s="58"/>
    </row>
    <row r="1049" spans="1:11" ht="57.75" x14ac:dyDescent="0.25">
      <c r="A1049" s="14">
        <v>44881</v>
      </c>
      <c r="B1049" s="15" t="s">
        <v>7</v>
      </c>
      <c r="C1049" s="16" t="s">
        <v>112</v>
      </c>
      <c r="D1049" s="16">
        <v>705</v>
      </c>
      <c r="E1049" s="16" t="s">
        <v>1528</v>
      </c>
      <c r="F1049" s="22" t="s">
        <v>1047</v>
      </c>
      <c r="G1049" s="17" t="s">
        <v>448</v>
      </c>
      <c r="H1049" s="18">
        <v>508790</v>
      </c>
      <c r="I1049" s="18">
        <v>0</v>
      </c>
      <c r="J1049" s="51">
        <f t="shared" si="46"/>
        <v>508790</v>
      </c>
      <c r="K1049" s="58"/>
    </row>
    <row r="1050" spans="1:11" x14ac:dyDescent="0.25">
      <c r="A1050" s="14">
        <v>44923</v>
      </c>
      <c r="B1050" s="15" t="s">
        <v>7</v>
      </c>
      <c r="C1050" s="16" t="s">
        <v>112</v>
      </c>
      <c r="D1050" s="16">
        <v>718</v>
      </c>
      <c r="E1050" s="16" t="s">
        <v>1409</v>
      </c>
      <c r="F1050" s="22"/>
      <c r="G1050" s="17" t="s">
        <v>1410</v>
      </c>
      <c r="H1050" s="18">
        <v>9700</v>
      </c>
      <c r="I1050" s="18">
        <v>0</v>
      </c>
      <c r="J1050" s="51">
        <f t="shared" si="46"/>
        <v>9700</v>
      </c>
      <c r="K1050" s="58"/>
    </row>
    <row r="1051" spans="1:11" x14ac:dyDescent="0.25">
      <c r="A1051" s="70"/>
      <c r="B1051" s="71" t="str">
        <f>B1052</f>
        <v>PROFARES S.R.L.</v>
      </c>
      <c r="C1051" s="72">
        <f>C1052</f>
        <v>131282881</v>
      </c>
      <c r="D1051" s="138" t="str">
        <f>G1052</f>
        <v xml:space="preserve">ANFOTERICINA </v>
      </c>
      <c r="E1051" s="139"/>
      <c r="F1051" s="139"/>
      <c r="G1051" s="140"/>
      <c r="H1051" s="73"/>
      <c r="I1051" s="73"/>
      <c r="J1051" s="74"/>
      <c r="K1051" s="75">
        <f>SUM(J1052:J1065)</f>
        <v>1423744.4</v>
      </c>
    </row>
    <row r="1052" spans="1:11" x14ac:dyDescent="0.25">
      <c r="A1052" s="14">
        <v>44428</v>
      </c>
      <c r="B1052" s="15" t="s">
        <v>114</v>
      </c>
      <c r="C1052" s="16">
        <v>131282881</v>
      </c>
      <c r="D1052" s="16">
        <v>4681</v>
      </c>
      <c r="E1052" s="16" t="s">
        <v>709</v>
      </c>
      <c r="F1052" s="16">
        <v>1000054631</v>
      </c>
      <c r="G1052" s="17" t="s">
        <v>710</v>
      </c>
      <c r="H1052" s="18">
        <v>66120</v>
      </c>
      <c r="I1052" s="18">
        <v>0</v>
      </c>
      <c r="J1052" s="51">
        <f t="shared" ref="J1052:J1059" si="47">H1052+I1052-K1052</f>
        <v>66120</v>
      </c>
      <c r="K1052" s="58"/>
    </row>
    <row r="1053" spans="1:11" x14ac:dyDescent="0.25">
      <c r="A1053" s="14">
        <v>44558</v>
      </c>
      <c r="B1053" s="15" t="s">
        <v>114</v>
      </c>
      <c r="C1053" s="16" t="s">
        <v>113</v>
      </c>
      <c r="D1053" s="16">
        <v>4928</v>
      </c>
      <c r="E1053" s="16" t="s">
        <v>712</v>
      </c>
      <c r="F1053" s="16">
        <v>1000055719</v>
      </c>
      <c r="G1053" s="17" t="s">
        <v>18</v>
      </c>
      <c r="H1053" s="18">
        <v>83900</v>
      </c>
      <c r="I1053" s="18">
        <v>0</v>
      </c>
      <c r="J1053" s="51">
        <f t="shared" si="47"/>
        <v>83900</v>
      </c>
      <c r="K1053" s="58"/>
    </row>
    <row r="1054" spans="1:11" x14ac:dyDescent="0.25">
      <c r="A1054" s="14">
        <v>44560</v>
      </c>
      <c r="B1054" s="15" t="s">
        <v>114</v>
      </c>
      <c r="C1054" s="16" t="s">
        <v>113</v>
      </c>
      <c r="D1054" s="16">
        <v>4929</v>
      </c>
      <c r="E1054" s="16" t="s">
        <v>711</v>
      </c>
      <c r="F1054" s="16">
        <v>1000055689</v>
      </c>
      <c r="G1054" s="17" t="s">
        <v>18</v>
      </c>
      <c r="H1054" s="18">
        <v>105850</v>
      </c>
      <c r="I1054" s="18">
        <v>0</v>
      </c>
      <c r="J1054" s="51">
        <f t="shared" si="47"/>
        <v>105850</v>
      </c>
      <c r="K1054" s="58"/>
    </row>
    <row r="1055" spans="1:11" x14ac:dyDescent="0.25">
      <c r="A1055" s="14">
        <v>44729</v>
      </c>
      <c r="B1055" s="15" t="s">
        <v>114</v>
      </c>
      <c r="C1055" s="16" t="s">
        <v>113</v>
      </c>
      <c r="D1055" s="16">
        <v>5313</v>
      </c>
      <c r="E1055" s="16" t="s">
        <v>713</v>
      </c>
      <c r="F1055" s="16">
        <v>1000056910</v>
      </c>
      <c r="G1055" s="17" t="s">
        <v>18</v>
      </c>
      <c r="H1055" s="18">
        <v>28320</v>
      </c>
      <c r="I1055" s="18">
        <v>0</v>
      </c>
      <c r="J1055" s="51">
        <f t="shared" si="47"/>
        <v>28320</v>
      </c>
      <c r="K1055" s="58"/>
    </row>
    <row r="1056" spans="1:11" x14ac:dyDescent="0.25">
      <c r="A1056" s="14">
        <v>44796</v>
      </c>
      <c r="B1056" s="15" t="s">
        <v>114</v>
      </c>
      <c r="C1056" s="16" t="s">
        <v>113</v>
      </c>
      <c r="D1056" s="16">
        <v>5531</v>
      </c>
      <c r="E1056" s="16" t="s">
        <v>1048</v>
      </c>
      <c r="F1056" s="16">
        <v>1000057142</v>
      </c>
      <c r="G1056" s="17" t="s">
        <v>18</v>
      </c>
      <c r="H1056" s="18">
        <v>128400</v>
      </c>
      <c r="I1056" s="18">
        <v>0</v>
      </c>
      <c r="J1056" s="51">
        <f t="shared" si="47"/>
        <v>128400</v>
      </c>
      <c r="K1056" s="58"/>
    </row>
    <row r="1057" spans="1:11" x14ac:dyDescent="0.25">
      <c r="A1057" s="14">
        <v>44806</v>
      </c>
      <c r="B1057" s="15" t="s">
        <v>114</v>
      </c>
      <c r="C1057" s="16" t="s">
        <v>113</v>
      </c>
      <c r="D1057" s="16">
        <v>5575</v>
      </c>
      <c r="E1057" s="16" t="s">
        <v>707</v>
      </c>
      <c r="F1057" s="16">
        <v>1000057431</v>
      </c>
      <c r="G1057" s="17" t="s">
        <v>18</v>
      </c>
      <c r="H1057" s="18">
        <v>117000</v>
      </c>
      <c r="I1057" s="18">
        <v>0</v>
      </c>
      <c r="J1057" s="51">
        <f t="shared" si="47"/>
        <v>117000</v>
      </c>
      <c r="K1057" s="58"/>
    </row>
    <row r="1058" spans="1:11" x14ac:dyDescent="0.25">
      <c r="A1058" s="14">
        <v>44817</v>
      </c>
      <c r="B1058" s="15" t="s">
        <v>114</v>
      </c>
      <c r="C1058" s="16" t="s">
        <v>113</v>
      </c>
      <c r="D1058" s="16">
        <v>5607</v>
      </c>
      <c r="E1058" s="16" t="s">
        <v>708</v>
      </c>
      <c r="F1058" s="16">
        <v>1000057500</v>
      </c>
      <c r="G1058" s="17" t="s">
        <v>18</v>
      </c>
      <c r="H1058" s="18">
        <v>117000</v>
      </c>
      <c r="I1058" s="18">
        <v>0</v>
      </c>
      <c r="J1058" s="51">
        <f t="shared" si="47"/>
        <v>117000</v>
      </c>
      <c r="K1058" s="58"/>
    </row>
    <row r="1059" spans="1:11" x14ac:dyDescent="0.25">
      <c r="A1059" s="14">
        <v>44881</v>
      </c>
      <c r="B1059" s="15" t="s">
        <v>114</v>
      </c>
      <c r="C1059" s="16">
        <v>131282881</v>
      </c>
      <c r="D1059" s="16">
        <v>5887</v>
      </c>
      <c r="E1059" s="16" t="s">
        <v>1257</v>
      </c>
      <c r="F1059" s="16">
        <v>1000057915</v>
      </c>
      <c r="G1059" s="17" t="s">
        <v>18</v>
      </c>
      <c r="H1059" s="18">
        <v>117000</v>
      </c>
      <c r="I1059" s="18">
        <v>0</v>
      </c>
      <c r="J1059" s="51">
        <f t="shared" si="47"/>
        <v>117000</v>
      </c>
      <c r="K1059" s="58"/>
    </row>
    <row r="1060" spans="1:11" x14ac:dyDescent="0.25">
      <c r="A1060" s="76">
        <v>44981</v>
      </c>
      <c r="B1060" s="31" t="s">
        <v>1753</v>
      </c>
      <c r="C1060" s="32">
        <v>131282881</v>
      </c>
      <c r="D1060" s="32">
        <v>6243</v>
      </c>
      <c r="E1060" s="32" t="s">
        <v>1754</v>
      </c>
      <c r="F1060" s="32">
        <v>1000058298</v>
      </c>
      <c r="G1060" s="34" t="s">
        <v>37</v>
      </c>
      <c r="H1060" s="38">
        <v>189000</v>
      </c>
      <c r="I1060" s="38">
        <v>0</v>
      </c>
      <c r="J1060" s="78">
        <f>SUM(H1060+I1060)</f>
        <v>189000</v>
      </c>
      <c r="K1060" s="58"/>
    </row>
    <row r="1061" spans="1:11" x14ac:dyDescent="0.25">
      <c r="A1061" s="76">
        <v>44981</v>
      </c>
      <c r="B1061" s="31" t="s">
        <v>1753</v>
      </c>
      <c r="C1061" s="32">
        <v>131282881</v>
      </c>
      <c r="D1061" s="32">
        <v>6244</v>
      </c>
      <c r="E1061" s="32" t="s">
        <v>1755</v>
      </c>
      <c r="F1061" s="32">
        <v>1000058297</v>
      </c>
      <c r="G1061" s="34" t="s">
        <v>37</v>
      </c>
      <c r="H1061" s="38">
        <v>144000</v>
      </c>
      <c r="I1061" s="38">
        <v>0</v>
      </c>
      <c r="J1061" s="78">
        <f>SUM(H1061+I1061)</f>
        <v>144000</v>
      </c>
      <c r="K1061" s="58"/>
    </row>
    <row r="1062" spans="1:11" x14ac:dyDescent="0.25">
      <c r="A1062" s="76">
        <v>44981</v>
      </c>
      <c r="B1062" s="31" t="s">
        <v>1753</v>
      </c>
      <c r="C1062" s="32">
        <v>131282881</v>
      </c>
      <c r="D1062" s="32">
        <v>6245</v>
      </c>
      <c r="E1062" s="32" t="s">
        <v>1756</v>
      </c>
      <c r="F1062" s="32">
        <v>1000058293</v>
      </c>
      <c r="G1062" s="34" t="s">
        <v>37</v>
      </c>
      <c r="H1062" s="38">
        <v>115802.4</v>
      </c>
      <c r="I1062" s="38">
        <v>0</v>
      </c>
      <c r="J1062" s="78">
        <f>SUM(H1062+I1062)</f>
        <v>115802.4</v>
      </c>
      <c r="K1062" s="58"/>
    </row>
    <row r="1063" spans="1:11" x14ac:dyDescent="0.25">
      <c r="A1063" s="76">
        <v>44995</v>
      </c>
      <c r="B1063" s="31" t="s">
        <v>1753</v>
      </c>
      <c r="C1063" s="32">
        <v>131282881</v>
      </c>
      <c r="D1063" s="32">
        <v>6289</v>
      </c>
      <c r="E1063" s="32" t="s">
        <v>1757</v>
      </c>
      <c r="F1063" s="32">
        <v>1000058353</v>
      </c>
      <c r="G1063" s="34" t="s">
        <v>37</v>
      </c>
      <c r="H1063" s="38">
        <v>168000</v>
      </c>
      <c r="I1063" s="38">
        <v>0</v>
      </c>
      <c r="J1063" s="78">
        <f>SUM(H1063+I1063)</f>
        <v>168000</v>
      </c>
      <c r="K1063" s="58"/>
    </row>
    <row r="1064" spans="1:11" x14ac:dyDescent="0.25">
      <c r="A1064" s="76">
        <v>45013</v>
      </c>
      <c r="B1064" s="31" t="s">
        <v>1753</v>
      </c>
      <c r="C1064" s="32">
        <v>131282881</v>
      </c>
      <c r="D1064" s="32">
        <v>6341</v>
      </c>
      <c r="E1064" s="32" t="s">
        <v>1758</v>
      </c>
      <c r="F1064" s="32">
        <v>1000058407</v>
      </c>
      <c r="G1064" s="34" t="s">
        <v>37</v>
      </c>
      <c r="H1064" s="38">
        <v>43352</v>
      </c>
      <c r="I1064" s="38">
        <v>0</v>
      </c>
      <c r="J1064" s="78">
        <f>SUM(H1064+I1064)</f>
        <v>43352</v>
      </c>
      <c r="K1064" s="58"/>
    </row>
    <row r="1065" spans="1:11" x14ac:dyDescent="0.25">
      <c r="A1065" s="70"/>
      <c r="B1065" s="71" t="str">
        <f>B1066</f>
        <v>PROFICARE INSUMOS MEDICOS, S.R.L.</v>
      </c>
      <c r="C1065" s="72" t="str">
        <f>C1066</f>
        <v>132060563</v>
      </c>
      <c r="D1065" s="138" t="str">
        <f>G1066</f>
        <v xml:space="preserve">MEDICAMENTOS </v>
      </c>
      <c r="E1065" s="139"/>
      <c r="F1065" s="139"/>
      <c r="G1065" s="140"/>
      <c r="H1065" s="73"/>
      <c r="I1065" s="73"/>
      <c r="J1065" s="74"/>
      <c r="K1065" s="75">
        <f>SUM(J1066:J1069)</f>
        <v>377400</v>
      </c>
    </row>
    <row r="1066" spans="1:11" x14ac:dyDescent="0.25">
      <c r="A1066" s="14">
        <v>44671</v>
      </c>
      <c r="B1066" s="15" t="s">
        <v>714</v>
      </c>
      <c r="C1066" s="16" t="s">
        <v>715</v>
      </c>
      <c r="D1066" s="16">
        <v>112</v>
      </c>
      <c r="E1066" s="16" t="s">
        <v>716</v>
      </c>
      <c r="F1066" s="16">
        <v>1000056484</v>
      </c>
      <c r="G1066" s="17" t="s">
        <v>18</v>
      </c>
      <c r="H1066" s="18">
        <v>102600</v>
      </c>
      <c r="I1066" s="18">
        <v>0</v>
      </c>
      <c r="J1066" s="51">
        <f>H1066+I1066-K1066</f>
        <v>102600</v>
      </c>
      <c r="K1066" s="58"/>
    </row>
    <row r="1067" spans="1:11" x14ac:dyDescent="0.25">
      <c r="A1067" s="14">
        <v>44715</v>
      </c>
      <c r="B1067" s="15" t="s">
        <v>714</v>
      </c>
      <c r="C1067" s="16" t="s">
        <v>715</v>
      </c>
      <c r="D1067" s="16">
        <v>117</v>
      </c>
      <c r="E1067" s="16" t="s">
        <v>717</v>
      </c>
      <c r="F1067" s="16">
        <v>1000056802</v>
      </c>
      <c r="G1067" s="17" t="s">
        <v>18</v>
      </c>
      <c r="H1067" s="18">
        <v>105300</v>
      </c>
      <c r="I1067" s="18">
        <v>0</v>
      </c>
      <c r="J1067" s="51">
        <f>H1067+I1067-K1067</f>
        <v>105300</v>
      </c>
      <c r="K1067" s="58"/>
    </row>
    <row r="1068" spans="1:11" x14ac:dyDescent="0.25">
      <c r="A1068" s="14">
        <v>44721</v>
      </c>
      <c r="B1068" s="15" t="s">
        <v>714</v>
      </c>
      <c r="C1068" s="16" t="s">
        <v>715</v>
      </c>
      <c r="D1068" s="16">
        <v>120</v>
      </c>
      <c r="E1068" s="16" t="s">
        <v>275</v>
      </c>
      <c r="F1068" s="16">
        <v>1000056845</v>
      </c>
      <c r="G1068" s="17" t="s">
        <v>18</v>
      </c>
      <c r="H1068" s="18">
        <v>27000</v>
      </c>
      <c r="I1068" s="18">
        <v>0</v>
      </c>
      <c r="J1068" s="51">
        <f>H1068+I1068-K1068</f>
        <v>27000</v>
      </c>
      <c r="K1068" s="58"/>
    </row>
    <row r="1069" spans="1:11" x14ac:dyDescent="0.25">
      <c r="A1069" s="76">
        <v>44981</v>
      </c>
      <c r="B1069" s="31" t="s">
        <v>1759</v>
      </c>
      <c r="C1069" s="32">
        <v>132060563</v>
      </c>
      <c r="D1069" s="32">
        <v>138</v>
      </c>
      <c r="E1069" s="32" t="s">
        <v>285</v>
      </c>
      <c r="F1069" s="32">
        <v>1000058292</v>
      </c>
      <c r="G1069" s="34" t="s">
        <v>37</v>
      </c>
      <c r="H1069" s="38">
        <v>142500</v>
      </c>
      <c r="I1069" s="38">
        <v>0</v>
      </c>
      <c r="J1069" s="78">
        <f>SUM(H1069+I1069)</f>
        <v>142500</v>
      </c>
      <c r="K1069" s="58"/>
    </row>
    <row r="1070" spans="1:11" x14ac:dyDescent="0.25">
      <c r="A1070" s="70"/>
      <c r="B1070" s="71" t="str">
        <f>B1071</f>
        <v xml:space="preserve">PS&amp;S PROVEEDORA DE SERVICIOS &amp; SUMIN OFIC </v>
      </c>
      <c r="C1070" s="72">
        <f>C1071</f>
        <v>130165361</v>
      </c>
      <c r="D1070" s="138" t="str">
        <f>G1071</f>
        <v xml:space="preserve">MAT. GASTABLE </v>
      </c>
      <c r="E1070" s="139"/>
      <c r="F1070" s="139"/>
      <c r="G1070" s="139"/>
      <c r="H1070" s="119"/>
      <c r="I1070" s="119"/>
      <c r="J1070" s="119"/>
      <c r="K1070" s="75">
        <f>SUM(J1071:J1072)</f>
        <v>72999.520000000004</v>
      </c>
    </row>
    <row r="1071" spans="1:11" x14ac:dyDescent="0.25">
      <c r="A1071" s="14">
        <v>44854</v>
      </c>
      <c r="B1071" s="15" t="s">
        <v>1760</v>
      </c>
      <c r="C1071" s="16">
        <v>130165361</v>
      </c>
      <c r="D1071" s="16">
        <v>328</v>
      </c>
      <c r="E1071" s="16" t="s">
        <v>718</v>
      </c>
      <c r="F1071" s="16">
        <v>1000057716</v>
      </c>
      <c r="G1071" s="17" t="s">
        <v>34</v>
      </c>
      <c r="H1071" s="18">
        <v>61864</v>
      </c>
      <c r="I1071" s="18">
        <v>11135.52</v>
      </c>
      <c r="J1071" s="51">
        <f>H1071+I1071-K1071</f>
        <v>72999.520000000004</v>
      </c>
      <c r="K1071" s="58"/>
    </row>
    <row r="1072" spans="1:11" x14ac:dyDescent="0.25">
      <c r="A1072" s="70"/>
      <c r="B1072" s="71" t="str">
        <f>B1073</f>
        <v>QUEMOREL MULTISERVICIO S.R.L.</v>
      </c>
      <c r="C1072" s="72" t="str">
        <f>C1073</f>
        <v>132403177</v>
      </c>
      <c r="D1072" s="138" t="s">
        <v>719</v>
      </c>
      <c r="E1072" s="139"/>
      <c r="F1072" s="139"/>
      <c r="G1072" s="139"/>
      <c r="H1072" s="119"/>
      <c r="I1072" s="119"/>
      <c r="J1072" s="119"/>
      <c r="K1072" s="75">
        <f>SUM(J1073:J1075)</f>
        <v>149423.4</v>
      </c>
    </row>
    <row r="1073" spans="1:11" x14ac:dyDescent="0.25">
      <c r="A1073" s="14">
        <v>44722</v>
      </c>
      <c r="B1073" s="15" t="s">
        <v>720</v>
      </c>
      <c r="C1073" s="16" t="s">
        <v>721</v>
      </c>
      <c r="D1073" s="16">
        <v>5</v>
      </c>
      <c r="E1073" s="16" t="s">
        <v>545</v>
      </c>
      <c r="F1073" s="16">
        <v>1000056794</v>
      </c>
      <c r="G1073" s="17" t="s">
        <v>8</v>
      </c>
      <c r="H1073" s="18">
        <v>82530</v>
      </c>
      <c r="I1073" s="18">
        <v>14855.4</v>
      </c>
      <c r="J1073" s="51">
        <f>H1073+I1073-K1073</f>
        <v>97385.4</v>
      </c>
      <c r="K1073" s="58"/>
    </row>
    <row r="1074" spans="1:11" x14ac:dyDescent="0.25">
      <c r="A1074" s="14">
        <v>44732</v>
      </c>
      <c r="B1074" s="15" t="s">
        <v>720</v>
      </c>
      <c r="C1074" s="16" t="s">
        <v>721</v>
      </c>
      <c r="D1074" s="16">
        <v>6</v>
      </c>
      <c r="E1074" s="16" t="s">
        <v>723</v>
      </c>
      <c r="F1074" s="16">
        <v>1000056913</v>
      </c>
      <c r="G1074" s="17" t="s">
        <v>8</v>
      </c>
      <c r="H1074" s="18">
        <v>44100</v>
      </c>
      <c r="I1074" s="18">
        <v>7938</v>
      </c>
      <c r="J1074" s="51">
        <f>H1074+I1074-K1074</f>
        <v>52038</v>
      </c>
      <c r="K1074" s="58"/>
    </row>
    <row r="1075" spans="1:11" x14ac:dyDescent="0.25">
      <c r="A1075" s="70"/>
      <c r="B1075" s="71" t="str">
        <f>B1076</f>
        <v>R &amp; R MANTENIMIENTO</v>
      </c>
      <c r="C1075" s="72" t="str">
        <f>C1076</f>
        <v>125001512</v>
      </c>
      <c r="D1075" s="138" t="str">
        <f>G1076</f>
        <v>MAT. MED. Q.</v>
      </c>
      <c r="E1075" s="139"/>
      <c r="F1075" s="139"/>
      <c r="G1075" s="140"/>
      <c r="H1075" s="73"/>
      <c r="I1075" s="73"/>
      <c r="J1075" s="74"/>
      <c r="K1075" s="75">
        <f>SUM(J1076:J1077)</f>
        <v>236688.81999999998</v>
      </c>
    </row>
    <row r="1076" spans="1:11" x14ac:dyDescent="0.25">
      <c r="A1076" s="14">
        <v>44722</v>
      </c>
      <c r="B1076" s="15" t="s">
        <v>724</v>
      </c>
      <c r="C1076" s="16" t="s">
        <v>725</v>
      </c>
      <c r="D1076" s="16">
        <v>355</v>
      </c>
      <c r="E1076" s="16" t="s">
        <v>408</v>
      </c>
      <c r="F1076" s="16">
        <v>1000056860</v>
      </c>
      <c r="G1076" s="17" t="s">
        <v>42</v>
      </c>
      <c r="H1076" s="18">
        <v>28050</v>
      </c>
      <c r="I1076" s="18">
        <v>5049</v>
      </c>
      <c r="J1076" s="51">
        <f>H1076+I1076-K1076</f>
        <v>33099</v>
      </c>
      <c r="K1076" s="58"/>
    </row>
    <row r="1077" spans="1:11" x14ac:dyDescent="0.25">
      <c r="A1077" s="76">
        <v>44987</v>
      </c>
      <c r="B1077" s="76" t="s">
        <v>1761</v>
      </c>
      <c r="C1077" s="32">
        <v>125001512</v>
      </c>
      <c r="D1077" s="32">
        <v>384</v>
      </c>
      <c r="E1077" s="32" t="s">
        <v>421</v>
      </c>
      <c r="F1077" s="32">
        <v>1000058260</v>
      </c>
      <c r="G1077" s="34" t="s">
        <v>963</v>
      </c>
      <c r="H1077" s="38">
        <v>176644.11</v>
      </c>
      <c r="I1077" s="38">
        <v>26945.71</v>
      </c>
      <c r="J1077" s="78">
        <f>SUM(H1077+I1077)</f>
        <v>203589.81999999998</v>
      </c>
      <c r="K1077" s="58"/>
    </row>
    <row r="1078" spans="1:11" x14ac:dyDescent="0.25">
      <c r="A1078" s="70"/>
      <c r="B1078" s="71"/>
      <c r="C1078" s="72"/>
      <c r="D1078" s="138"/>
      <c r="E1078" s="139"/>
      <c r="F1078" s="139"/>
      <c r="G1078" s="140"/>
      <c r="H1078" s="73"/>
      <c r="I1078" s="73"/>
      <c r="J1078" s="74"/>
      <c r="K1078" s="75">
        <f>SUM(J1079)</f>
        <v>155520</v>
      </c>
    </row>
    <row r="1079" spans="1:11" x14ac:dyDescent="0.25">
      <c r="A1079" s="14">
        <v>44911</v>
      </c>
      <c r="B1079" s="15" t="s">
        <v>1258</v>
      </c>
      <c r="C1079" s="16">
        <v>103236857</v>
      </c>
      <c r="D1079" s="16">
        <v>251</v>
      </c>
      <c r="E1079" s="16" t="s">
        <v>1104</v>
      </c>
      <c r="F1079" s="16">
        <v>1000058096</v>
      </c>
      <c r="G1079" s="17" t="s">
        <v>42</v>
      </c>
      <c r="H1079" s="18">
        <v>155520</v>
      </c>
      <c r="I1079" s="18">
        <v>0</v>
      </c>
      <c r="J1079" s="51">
        <f>H1079+I1079-K1079</f>
        <v>155520</v>
      </c>
      <c r="K1079" s="58"/>
    </row>
    <row r="1080" spans="1:11" x14ac:dyDescent="0.25">
      <c r="A1080" s="70"/>
      <c r="B1080" s="71" t="s">
        <v>726</v>
      </c>
      <c r="C1080" s="72" t="s">
        <v>727</v>
      </c>
      <c r="D1080" s="138" t="s">
        <v>728</v>
      </c>
      <c r="E1080" s="139"/>
      <c r="F1080" s="139"/>
      <c r="G1080" s="140"/>
      <c r="H1080" s="73"/>
      <c r="I1080" s="73"/>
      <c r="J1080" s="74"/>
      <c r="K1080" s="75">
        <f>SUM(J1081:J1091)</f>
        <v>543199.54</v>
      </c>
    </row>
    <row r="1081" spans="1:11" x14ac:dyDescent="0.25">
      <c r="A1081" s="14">
        <v>44904</v>
      </c>
      <c r="B1081" s="15" t="s">
        <v>726</v>
      </c>
      <c r="C1081" s="32" t="s">
        <v>727</v>
      </c>
      <c r="D1081" s="32">
        <v>864</v>
      </c>
      <c r="E1081" s="32" t="s">
        <v>509</v>
      </c>
      <c r="F1081" s="32">
        <v>1000058064</v>
      </c>
      <c r="G1081" s="34" t="s">
        <v>34</v>
      </c>
      <c r="H1081" s="38">
        <v>8898.31</v>
      </c>
      <c r="I1081" s="53">
        <v>1601.7</v>
      </c>
      <c r="J1081" s="65">
        <f t="shared" ref="J1081:J1088" si="48">H1081+I1081-K1081</f>
        <v>10500.01</v>
      </c>
      <c r="K1081" s="58"/>
    </row>
    <row r="1082" spans="1:11" x14ac:dyDescent="0.25">
      <c r="A1082" s="14">
        <v>44908</v>
      </c>
      <c r="B1082" s="15" t="s">
        <v>726</v>
      </c>
      <c r="C1082" s="32" t="s">
        <v>727</v>
      </c>
      <c r="D1082" s="32">
        <v>924</v>
      </c>
      <c r="E1082" s="32" t="s">
        <v>589</v>
      </c>
      <c r="F1082" s="32">
        <v>1000058079</v>
      </c>
      <c r="G1082" s="34" t="s">
        <v>34</v>
      </c>
      <c r="H1082" s="38">
        <v>19805.150000000001</v>
      </c>
      <c r="I1082" s="53">
        <v>3564.93</v>
      </c>
      <c r="J1082" s="65">
        <f t="shared" si="48"/>
        <v>23370.080000000002</v>
      </c>
      <c r="K1082" s="58"/>
    </row>
    <row r="1083" spans="1:11" x14ac:dyDescent="0.25">
      <c r="A1083" s="14">
        <v>44922</v>
      </c>
      <c r="B1083" s="15" t="s">
        <v>726</v>
      </c>
      <c r="C1083" s="32" t="s">
        <v>727</v>
      </c>
      <c r="D1083" s="32">
        <v>177</v>
      </c>
      <c r="E1083" s="32" t="s">
        <v>729</v>
      </c>
      <c r="F1083" s="32">
        <v>1000058136</v>
      </c>
      <c r="G1083" s="34" t="s">
        <v>34</v>
      </c>
      <c r="H1083" s="38">
        <v>41332</v>
      </c>
      <c r="I1083" s="53">
        <v>7439.76</v>
      </c>
      <c r="J1083" s="65">
        <f t="shared" si="48"/>
        <v>48771.76</v>
      </c>
      <c r="K1083" s="58"/>
    </row>
    <row r="1084" spans="1:11" x14ac:dyDescent="0.25">
      <c r="A1084" s="43">
        <v>44950</v>
      </c>
      <c r="B1084" s="15" t="s">
        <v>726</v>
      </c>
      <c r="C1084" s="32" t="s">
        <v>727</v>
      </c>
      <c r="D1084" s="32">
        <v>1277</v>
      </c>
      <c r="E1084" s="32" t="s">
        <v>590</v>
      </c>
      <c r="F1084" s="32">
        <v>1000058188</v>
      </c>
      <c r="G1084" s="34" t="s">
        <v>728</v>
      </c>
      <c r="H1084" s="57">
        <v>125226.52</v>
      </c>
      <c r="I1084" s="128">
        <v>22540.77</v>
      </c>
      <c r="J1084" s="51">
        <f t="shared" si="48"/>
        <v>147767.29</v>
      </c>
      <c r="K1084" s="58"/>
    </row>
    <row r="1085" spans="1:11" x14ac:dyDescent="0.25">
      <c r="A1085" s="43">
        <v>44959</v>
      </c>
      <c r="B1085" s="15" t="s">
        <v>726</v>
      </c>
      <c r="C1085" s="32" t="s">
        <v>727</v>
      </c>
      <c r="D1085" s="32">
        <v>1416</v>
      </c>
      <c r="E1085" s="32" t="s">
        <v>592</v>
      </c>
      <c r="F1085" s="32">
        <v>1000058208</v>
      </c>
      <c r="G1085" s="34" t="s">
        <v>728</v>
      </c>
      <c r="H1085" s="57">
        <v>22091.93</v>
      </c>
      <c r="I1085" s="128">
        <v>3976.55</v>
      </c>
      <c r="J1085" s="51">
        <f t="shared" si="48"/>
        <v>26068.48</v>
      </c>
      <c r="K1085" s="58"/>
    </row>
    <row r="1086" spans="1:11" x14ac:dyDescent="0.25">
      <c r="A1086" s="43">
        <v>44965</v>
      </c>
      <c r="B1086" s="15" t="s">
        <v>726</v>
      </c>
      <c r="C1086" s="32" t="s">
        <v>727</v>
      </c>
      <c r="D1086" s="32">
        <v>1518</v>
      </c>
      <c r="E1086" s="32" t="s">
        <v>229</v>
      </c>
      <c r="F1086" s="32">
        <v>1000058236</v>
      </c>
      <c r="G1086" s="34" t="s">
        <v>728</v>
      </c>
      <c r="H1086" s="57">
        <v>46928.07</v>
      </c>
      <c r="I1086" s="128">
        <v>8447.0499999999993</v>
      </c>
      <c r="J1086" s="51">
        <f t="shared" si="48"/>
        <v>55375.119999999995</v>
      </c>
      <c r="K1086" s="58"/>
    </row>
    <row r="1087" spans="1:11" x14ac:dyDescent="0.25">
      <c r="A1087" s="43">
        <v>44980</v>
      </c>
      <c r="B1087" s="15" t="s">
        <v>726</v>
      </c>
      <c r="C1087" s="32">
        <v>131353215</v>
      </c>
      <c r="D1087" s="32">
        <v>1693</v>
      </c>
      <c r="E1087" s="32" t="s">
        <v>231</v>
      </c>
      <c r="F1087" s="32">
        <v>1000058273</v>
      </c>
      <c r="G1087" s="34" t="s">
        <v>1529</v>
      </c>
      <c r="H1087" s="57">
        <v>64461.81</v>
      </c>
      <c r="I1087" s="128">
        <v>11603.13</v>
      </c>
      <c r="J1087" s="65">
        <f t="shared" si="48"/>
        <v>76064.94</v>
      </c>
      <c r="K1087" s="58"/>
    </row>
    <row r="1088" spans="1:11" x14ac:dyDescent="0.25">
      <c r="A1088" s="43">
        <v>44979</v>
      </c>
      <c r="B1088" s="15" t="s">
        <v>726</v>
      </c>
      <c r="C1088" s="32">
        <v>131353215</v>
      </c>
      <c r="D1088" s="32">
        <v>1682</v>
      </c>
      <c r="E1088" s="32" t="s">
        <v>230</v>
      </c>
      <c r="F1088" s="32">
        <v>1000058241</v>
      </c>
      <c r="G1088" s="34" t="s">
        <v>1530</v>
      </c>
      <c r="H1088" s="57">
        <v>31111.71</v>
      </c>
      <c r="I1088" s="128">
        <v>5600.11</v>
      </c>
      <c r="J1088" s="65">
        <f t="shared" si="48"/>
        <v>36711.82</v>
      </c>
      <c r="K1088" s="58"/>
    </row>
    <row r="1089" spans="1:11" x14ac:dyDescent="0.25">
      <c r="A1089" s="76">
        <v>44988</v>
      </c>
      <c r="B1089" s="31" t="s">
        <v>1762</v>
      </c>
      <c r="C1089" s="32">
        <v>131353215</v>
      </c>
      <c r="D1089" s="32">
        <v>1812</v>
      </c>
      <c r="E1089" s="32" t="s">
        <v>635</v>
      </c>
      <c r="F1089" s="32">
        <v>1000058315</v>
      </c>
      <c r="G1089" s="34" t="s">
        <v>963</v>
      </c>
      <c r="H1089" s="38">
        <v>98389.82</v>
      </c>
      <c r="I1089" s="38">
        <v>17710.169999999998</v>
      </c>
      <c r="J1089" s="78">
        <f>SUM(H1089+I1089)</f>
        <v>116099.99</v>
      </c>
      <c r="K1089" s="58"/>
    </row>
    <row r="1090" spans="1:11" x14ac:dyDescent="0.25">
      <c r="A1090" s="76">
        <v>45012</v>
      </c>
      <c r="B1090" s="31" t="s">
        <v>1762</v>
      </c>
      <c r="C1090" s="32">
        <v>131353215</v>
      </c>
      <c r="D1090" s="32">
        <v>2175</v>
      </c>
      <c r="E1090" s="32" t="s">
        <v>235</v>
      </c>
      <c r="F1090" s="32">
        <v>1000058401</v>
      </c>
      <c r="G1090" s="34" t="s">
        <v>963</v>
      </c>
      <c r="H1090" s="38">
        <v>2093.2600000000002</v>
      </c>
      <c r="I1090" s="38">
        <v>376.79</v>
      </c>
      <c r="J1090" s="78">
        <f>SUM(H1090+I1090)</f>
        <v>2470.0500000000002</v>
      </c>
      <c r="K1090" s="58"/>
    </row>
    <row r="1091" spans="1:11" x14ac:dyDescent="0.25">
      <c r="A1091" s="70"/>
      <c r="B1091" s="71" t="str">
        <f>B1092</f>
        <v xml:space="preserve">RAMONA ESMERALDA GUERRERO </v>
      </c>
      <c r="C1091" s="86" t="str">
        <f>C1092</f>
        <v>00101225092</v>
      </c>
      <c r="D1091" s="144" t="s">
        <v>1049</v>
      </c>
      <c r="E1091" s="145"/>
      <c r="F1091" s="145"/>
      <c r="G1091" s="145"/>
      <c r="H1091" s="87"/>
      <c r="I1091" s="88"/>
      <c r="J1091" s="119"/>
      <c r="K1091" s="75">
        <f>SUM(J1092:J1093)</f>
        <v>3540</v>
      </c>
    </row>
    <row r="1092" spans="1:11" x14ac:dyDescent="0.25">
      <c r="A1092" s="14">
        <v>44442</v>
      </c>
      <c r="B1092" s="15" t="s">
        <v>731</v>
      </c>
      <c r="C1092" s="32" t="s">
        <v>732</v>
      </c>
      <c r="D1092" s="32">
        <v>217</v>
      </c>
      <c r="E1092" s="32" t="s">
        <v>224</v>
      </c>
      <c r="F1092" s="32" t="s">
        <v>172</v>
      </c>
      <c r="G1092" s="34" t="s">
        <v>733</v>
      </c>
      <c r="H1092" s="38">
        <v>2000</v>
      </c>
      <c r="I1092" s="53">
        <v>360</v>
      </c>
      <c r="J1092" s="65">
        <f>H1092+I1092-K1092</f>
        <v>2360</v>
      </c>
      <c r="K1092" s="58"/>
    </row>
    <row r="1093" spans="1:11" x14ac:dyDescent="0.25">
      <c r="A1093" s="14">
        <v>44543</v>
      </c>
      <c r="B1093" s="15" t="s">
        <v>731</v>
      </c>
      <c r="C1093" s="32" t="s">
        <v>732</v>
      </c>
      <c r="D1093" s="32">
        <v>225</v>
      </c>
      <c r="E1093" s="32" t="s">
        <v>258</v>
      </c>
      <c r="F1093" s="32" t="s">
        <v>172</v>
      </c>
      <c r="G1093" s="34" t="s">
        <v>733</v>
      </c>
      <c r="H1093" s="38">
        <v>1000</v>
      </c>
      <c r="I1093" s="53">
        <v>180</v>
      </c>
      <c r="J1093" s="65">
        <f>H1093+I1093-K1093</f>
        <v>1180</v>
      </c>
      <c r="K1093" s="58"/>
    </row>
    <row r="1094" spans="1:11" x14ac:dyDescent="0.25">
      <c r="A1094" s="70"/>
      <c r="B1094" s="71" t="str">
        <f>B1095</f>
        <v>ROFASA FARMA, E.I.R.L.</v>
      </c>
      <c r="C1094" s="86" t="str">
        <f>C1095</f>
        <v>130667799</v>
      </c>
      <c r="D1094" s="144" t="str">
        <f>G1095</f>
        <v xml:space="preserve">MEDICAMENTOS </v>
      </c>
      <c r="E1094" s="145"/>
      <c r="F1094" s="145"/>
      <c r="G1094" s="145"/>
      <c r="H1094" s="87"/>
      <c r="I1094" s="88"/>
      <c r="J1094" s="119"/>
      <c r="K1094" s="75">
        <f>SUM(J1095:J1111)</f>
        <v>1029758.1699999999</v>
      </c>
    </row>
    <row r="1095" spans="1:11" x14ac:dyDescent="0.25">
      <c r="A1095" s="14">
        <v>44406</v>
      </c>
      <c r="B1095" s="15" t="s">
        <v>54</v>
      </c>
      <c r="C1095" s="32" t="s">
        <v>115</v>
      </c>
      <c r="D1095" s="32">
        <v>15437</v>
      </c>
      <c r="E1095" s="32" t="s">
        <v>642</v>
      </c>
      <c r="F1095" s="32">
        <v>1000054373</v>
      </c>
      <c r="G1095" s="34" t="s">
        <v>18</v>
      </c>
      <c r="H1095" s="38">
        <v>66779</v>
      </c>
      <c r="I1095" s="53">
        <v>0</v>
      </c>
      <c r="J1095" s="65">
        <f>H1095+I1095-K1095</f>
        <v>66779</v>
      </c>
      <c r="K1095" s="58"/>
    </row>
    <row r="1096" spans="1:11" x14ac:dyDescent="0.25">
      <c r="A1096" s="14">
        <v>44413</v>
      </c>
      <c r="B1096" s="15" t="s">
        <v>54</v>
      </c>
      <c r="C1096" s="32" t="s">
        <v>115</v>
      </c>
      <c r="D1096" s="32">
        <v>15492</v>
      </c>
      <c r="E1096" s="32" t="s">
        <v>208</v>
      </c>
      <c r="F1096" s="32">
        <v>1000054431</v>
      </c>
      <c r="G1096" s="34" t="s">
        <v>18</v>
      </c>
      <c r="H1096" s="38">
        <v>35400</v>
      </c>
      <c r="I1096" s="53">
        <v>0</v>
      </c>
      <c r="J1096" s="65">
        <f>H1096+I1096-K1096</f>
        <v>35400</v>
      </c>
      <c r="K1096" s="58"/>
    </row>
    <row r="1097" spans="1:11" x14ac:dyDescent="0.25">
      <c r="A1097" s="14">
        <v>44431</v>
      </c>
      <c r="B1097" s="15" t="s">
        <v>54</v>
      </c>
      <c r="C1097" s="32" t="s">
        <v>115</v>
      </c>
      <c r="D1097" s="32">
        <v>15630</v>
      </c>
      <c r="E1097" s="32" t="s">
        <v>734</v>
      </c>
      <c r="F1097" s="32">
        <v>1000054595</v>
      </c>
      <c r="G1097" s="34" t="s">
        <v>18</v>
      </c>
      <c r="H1097" s="38">
        <v>78500</v>
      </c>
      <c r="I1097" s="53">
        <v>0</v>
      </c>
      <c r="J1097" s="65">
        <f>H1097+I1097-K1097</f>
        <v>78500</v>
      </c>
      <c r="K1097" s="58"/>
    </row>
    <row r="1098" spans="1:11" x14ac:dyDescent="0.25">
      <c r="A1098" s="14">
        <v>44433</v>
      </c>
      <c r="B1098" s="15" t="s">
        <v>54</v>
      </c>
      <c r="C1098" s="32" t="s">
        <v>115</v>
      </c>
      <c r="D1098" s="32">
        <v>15652</v>
      </c>
      <c r="E1098" s="32" t="s">
        <v>735</v>
      </c>
      <c r="F1098" s="32">
        <v>1000054607</v>
      </c>
      <c r="G1098" s="34" t="s">
        <v>18</v>
      </c>
      <c r="H1098" s="38">
        <v>60750</v>
      </c>
      <c r="I1098" s="53">
        <v>0</v>
      </c>
      <c r="J1098" s="65">
        <f>H1098+I1098-K1098</f>
        <v>60750</v>
      </c>
      <c r="K1098" s="58"/>
    </row>
    <row r="1099" spans="1:11" x14ac:dyDescent="0.25">
      <c r="A1099" s="14">
        <v>44441</v>
      </c>
      <c r="B1099" s="15" t="s">
        <v>54</v>
      </c>
      <c r="C1099" s="39" t="s">
        <v>115</v>
      </c>
      <c r="D1099" s="39">
        <v>15727</v>
      </c>
      <c r="E1099" s="39" t="s">
        <v>736</v>
      </c>
      <c r="F1099" s="39">
        <v>1000054688</v>
      </c>
      <c r="G1099" s="41" t="s">
        <v>18</v>
      </c>
      <c r="H1099" s="42">
        <v>62690</v>
      </c>
      <c r="I1099" s="18">
        <v>0</v>
      </c>
      <c r="J1099" s="65">
        <f>H1099+I1099-K1099</f>
        <v>62690</v>
      </c>
      <c r="K1099" s="58"/>
    </row>
    <row r="1100" spans="1:11" x14ac:dyDescent="0.25">
      <c r="A1100" s="14">
        <v>44831</v>
      </c>
      <c r="B1100" s="15" t="s">
        <v>54</v>
      </c>
      <c r="C1100" s="16">
        <v>130667799</v>
      </c>
      <c r="D1100" s="16">
        <v>18379</v>
      </c>
      <c r="E1100" s="16" t="s">
        <v>739</v>
      </c>
      <c r="F1100" s="16">
        <v>1000057585</v>
      </c>
      <c r="G1100" s="17" t="s">
        <v>18</v>
      </c>
      <c r="H1100" s="18">
        <v>163596</v>
      </c>
      <c r="I1100" s="18">
        <v>0</v>
      </c>
      <c r="J1100" s="51">
        <f t="shared" ref="J1100:J1107" si="49">H1100+I1100-K1100</f>
        <v>163596</v>
      </c>
      <c r="K1100" s="58"/>
    </row>
    <row r="1101" spans="1:11" x14ac:dyDescent="0.25">
      <c r="A1101" s="14">
        <v>44834</v>
      </c>
      <c r="B1101" s="15" t="s">
        <v>54</v>
      </c>
      <c r="C1101" s="16">
        <v>130667799</v>
      </c>
      <c r="D1101" s="16">
        <v>18399</v>
      </c>
      <c r="E1101" s="16" t="s">
        <v>1411</v>
      </c>
      <c r="F1101" s="16">
        <v>1000057674</v>
      </c>
      <c r="G1101" s="17" t="s">
        <v>18</v>
      </c>
      <c r="H1101" s="18">
        <v>139500</v>
      </c>
      <c r="I1101" s="18">
        <v>0</v>
      </c>
      <c r="J1101" s="51">
        <f t="shared" si="49"/>
        <v>139500</v>
      </c>
      <c r="K1101" s="58"/>
    </row>
    <row r="1102" spans="1:11" x14ac:dyDescent="0.25">
      <c r="A1102" s="14">
        <v>44855</v>
      </c>
      <c r="B1102" s="15" t="s">
        <v>54</v>
      </c>
      <c r="C1102" s="16">
        <v>130667799</v>
      </c>
      <c r="D1102" s="16">
        <v>18535</v>
      </c>
      <c r="E1102" s="16" t="s">
        <v>738</v>
      </c>
      <c r="F1102" s="16">
        <v>1000057760</v>
      </c>
      <c r="G1102" s="17" t="s">
        <v>18</v>
      </c>
      <c r="H1102" s="18">
        <v>3680</v>
      </c>
      <c r="I1102" s="18">
        <v>0</v>
      </c>
      <c r="J1102" s="51">
        <f t="shared" si="49"/>
        <v>3680</v>
      </c>
      <c r="K1102" s="58"/>
    </row>
    <row r="1103" spans="1:11" x14ac:dyDescent="0.25">
      <c r="A1103" s="14">
        <v>44855</v>
      </c>
      <c r="B1103" s="15" t="s">
        <v>54</v>
      </c>
      <c r="C1103" s="16">
        <v>130667799</v>
      </c>
      <c r="D1103" s="16">
        <v>18536</v>
      </c>
      <c r="E1103" s="16" t="s">
        <v>737</v>
      </c>
      <c r="F1103" s="16">
        <v>1000057762</v>
      </c>
      <c r="G1103" s="17" t="s">
        <v>18</v>
      </c>
      <c r="H1103" s="18">
        <v>49250</v>
      </c>
      <c r="I1103" s="18">
        <v>0</v>
      </c>
      <c r="J1103" s="51">
        <f t="shared" si="49"/>
        <v>49250</v>
      </c>
      <c r="K1103" s="58"/>
    </row>
    <row r="1104" spans="1:11" x14ac:dyDescent="0.25">
      <c r="A1104" s="14">
        <v>44860</v>
      </c>
      <c r="B1104" s="15" t="s">
        <v>54</v>
      </c>
      <c r="C1104" s="16">
        <v>130667799</v>
      </c>
      <c r="D1104" s="16">
        <v>18560</v>
      </c>
      <c r="E1104" s="16" t="s">
        <v>1050</v>
      </c>
      <c r="F1104" s="16">
        <v>1000057798</v>
      </c>
      <c r="G1104" s="17" t="s">
        <v>18</v>
      </c>
      <c r="H1104" s="18">
        <v>28480</v>
      </c>
      <c r="I1104" s="18">
        <v>0</v>
      </c>
      <c r="J1104" s="51">
        <f t="shared" si="49"/>
        <v>28480</v>
      </c>
      <c r="K1104" s="58"/>
    </row>
    <row r="1105" spans="1:11" x14ac:dyDescent="0.25">
      <c r="A1105" s="14">
        <v>44874</v>
      </c>
      <c r="B1105" s="15" t="s">
        <v>54</v>
      </c>
      <c r="C1105" s="16">
        <v>130667799</v>
      </c>
      <c r="D1105" s="16">
        <v>18652</v>
      </c>
      <c r="E1105" s="16" t="s">
        <v>1260</v>
      </c>
      <c r="F1105" s="16">
        <v>1000057855</v>
      </c>
      <c r="G1105" s="17" t="s">
        <v>18</v>
      </c>
      <c r="H1105" s="18">
        <v>13400</v>
      </c>
      <c r="I1105" s="18">
        <v>0</v>
      </c>
      <c r="J1105" s="51">
        <f t="shared" si="49"/>
        <v>13400</v>
      </c>
      <c r="K1105" s="58"/>
    </row>
    <row r="1106" spans="1:11" x14ac:dyDescent="0.25">
      <c r="A1106" s="14">
        <v>44886</v>
      </c>
      <c r="B1106" s="15" t="s">
        <v>54</v>
      </c>
      <c r="C1106" s="16">
        <v>130667799</v>
      </c>
      <c r="D1106" s="16">
        <v>18732</v>
      </c>
      <c r="E1106" s="16" t="s">
        <v>1261</v>
      </c>
      <c r="F1106" s="16">
        <v>1000057960</v>
      </c>
      <c r="G1106" s="17" t="s">
        <v>18</v>
      </c>
      <c r="H1106" s="18">
        <v>53900</v>
      </c>
      <c r="I1106" s="18">
        <v>0</v>
      </c>
      <c r="J1106" s="51">
        <f t="shared" si="49"/>
        <v>53900</v>
      </c>
      <c r="K1106" s="58"/>
    </row>
    <row r="1107" spans="1:11" x14ac:dyDescent="0.25">
      <c r="A1107" s="14">
        <v>44886</v>
      </c>
      <c r="B1107" s="15" t="s">
        <v>54</v>
      </c>
      <c r="C1107" s="16">
        <v>130667799</v>
      </c>
      <c r="D1107" s="16">
        <v>18734</v>
      </c>
      <c r="E1107" s="16" t="s">
        <v>1262</v>
      </c>
      <c r="F1107" s="16">
        <v>1000057961</v>
      </c>
      <c r="G1107" s="17" t="s">
        <v>18</v>
      </c>
      <c r="H1107" s="18">
        <v>28002</v>
      </c>
      <c r="I1107" s="18">
        <v>0</v>
      </c>
      <c r="J1107" s="51">
        <f t="shared" si="49"/>
        <v>28002</v>
      </c>
      <c r="K1107" s="58"/>
    </row>
    <row r="1108" spans="1:11" x14ac:dyDescent="0.25">
      <c r="A1108" s="76">
        <v>44967</v>
      </c>
      <c r="B1108" s="31" t="s">
        <v>1763</v>
      </c>
      <c r="C1108" s="32">
        <v>130667799</v>
      </c>
      <c r="D1108" s="32">
        <v>19269</v>
      </c>
      <c r="E1108" s="32" t="s">
        <v>1764</v>
      </c>
      <c r="F1108" s="32">
        <v>1000058245</v>
      </c>
      <c r="G1108" s="34" t="s">
        <v>1614</v>
      </c>
      <c r="H1108" s="38">
        <v>18000</v>
      </c>
      <c r="I1108" s="38">
        <v>3240</v>
      </c>
      <c r="J1108" s="78">
        <f>SUM(H1108+I1108)</f>
        <v>21240</v>
      </c>
      <c r="K1108" s="58"/>
    </row>
    <row r="1109" spans="1:11" x14ac:dyDescent="0.25">
      <c r="A1109" s="76">
        <v>44987</v>
      </c>
      <c r="B1109" s="31" t="s">
        <v>1763</v>
      </c>
      <c r="C1109" s="32">
        <v>130667799</v>
      </c>
      <c r="D1109" s="32">
        <v>19417</v>
      </c>
      <c r="E1109" s="32" t="s">
        <v>1765</v>
      </c>
      <c r="F1109" s="32">
        <v>1000058286</v>
      </c>
      <c r="G1109" s="34" t="s">
        <v>1614</v>
      </c>
      <c r="H1109" s="38">
        <v>119707.5</v>
      </c>
      <c r="I1109" s="38">
        <v>21547.35</v>
      </c>
      <c r="J1109" s="78">
        <f>SUM(H1109+I1109)</f>
        <v>141254.85</v>
      </c>
      <c r="K1109" s="58"/>
    </row>
    <row r="1110" spans="1:11" x14ac:dyDescent="0.25">
      <c r="A1110" s="76">
        <v>44967</v>
      </c>
      <c r="B1110" s="31" t="s">
        <v>1763</v>
      </c>
      <c r="C1110" s="32">
        <v>130667799</v>
      </c>
      <c r="D1110" s="32">
        <v>19266</v>
      </c>
      <c r="E1110" s="32" t="s">
        <v>1766</v>
      </c>
      <c r="F1110" s="32">
        <v>1000058244</v>
      </c>
      <c r="G1110" s="34" t="s">
        <v>1614</v>
      </c>
      <c r="H1110" s="38">
        <v>70624</v>
      </c>
      <c r="I1110" s="38">
        <v>12712.32</v>
      </c>
      <c r="J1110" s="78">
        <f>SUM(H1110+I1110)</f>
        <v>83336.320000000007</v>
      </c>
      <c r="K1110" s="58"/>
    </row>
    <row r="1111" spans="1:11" x14ac:dyDescent="0.25">
      <c r="A1111" s="70"/>
      <c r="B1111" s="71" t="s">
        <v>741</v>
      </c>
      <c r="C1111" s="72" t="s">
        <v>742</v>
      </c>
      <c r="D1111" s="138" t="s">
        <v>740</v>
      </c>
      <c r="E1111" s="139"/>
      <c r="F1111" s="139"/>
      <c r="G1111" s="140"/>
      <c r="H1111" s="73"/>
      <c r="I1111" s="73"/>
      <c r="J1111" s="74"/>
      <c r="K1111" s="75">
        <f>SUM(J1112:J1115)</f>
        <v>180800.72</v>
      </c>
    </row>
    <row r="1112" spans="1:11" x14ac:dyDescent="0.25">
      <c r="A1112" s="14">
        <v>44739</v>
      </c>
      <c r="B1112" s="15" t="s">
        <v>741</v>
      </c>
      <c r="C1112" s="16" t="s">
        <v>742</v>
      </c>
      <c r="D1112" s="16">
        <v>917</v>
      </c>
      <c r="E1112" s="16" t="s">
        <v>744</v>
      </c>
      <c r="F1112" s="16">
        <v>1000056816</v>
      </c>
      <c r="G1112" s="17" t="s">
        <v>743</v>
      </c>
      <c r="H1112" s="18">
        <v>12081.6</v>
      </c>
      <c r="I1112" s="18">
        <v>1424.74</v>
      </c>
      <c r="J1112" s="51">
        <f>H1112+I1112-K1112</f>
        <v>13506.34</v>
      </c>
      <c r="K1112" s="58"/>
    </row>
    <row r="1113" spans="1:11" x14ac:dyDescent="0.25">
      <c r="A1113" s="14">
        <v>44757</v>
      </c>
      <c r="B1113" s="15" t="s">
        <v>741</v>
      </c>
      <c r="C1113" s="16" t="s">
        <v>742</v>
      </c>
      <c r="D1113" s="16">
        <v>938</v>
      </c>
      <c r="E1113" s="16" t="s">
        <v>745</v>
      </c>
      <c r="F1113" s="16">
        <v>1000057095</v>
      </c>
      <c r="G1113" s="17" t="s">
        <v>743</v>
      </c>
      <c r="H1113" s="18">
        <v>29924.01</v>
      </c>
      <c r="I1113" s="18">
        <v>4463.05</v>
      </c>
      <c r="J1113" s="51">
        <f>H1113+I1113-K1113</f>
        <v>34387.06</v>
      </c>
      <c r="K1113" s="58"/>
    </row>
    <row r="1114" spans="1:11" x14ac:dyDescent="0.25">
      <c r="A1114" s="14">
        <v>44803</v>
      </c>
      <c r="B1114" s="15" t="s">
        <v>741</v>
      </c>
      <c r="C1114" s="16" t="s">
        <v>742</v>
      </c>
      <c r="D1114" s="16">
        <v>957</v>
      </c>
      <c r="E1114" s="16" t="s">
        <v>746</v>
      </c>
      <c r="F1114" s="16">
        <v>1000057379</v>
      </c>
      <c r="G1114" s="17" t="s">
        <v>743</v>
      </c>
      <c r="H1114" s="18">
        <v>112633.32</v>
      </c>
      <c r="I1114" s="18">
        <v>20274</v>
      </c>
      <c r="J1114" s="51">
        <f>H1114+I1114-K1114</f>
        <v>132907.32</v>
      </c>
      <c r="K1114" s="58"/>
    </row>
    <row r="1115" spans="1:11" x14ac:dyDescent="0.25">
      <c r="A1115" s="70"/>
      <c r="B1115" s="71" t="str">
        <f>B1116</f>
        <v>RONAJUS FARMACEUTICA</v>
      </c>
      <c r="C1115" s="72" t="str">
        <f>C1116</f>
        <v>130537412</v>
      </c>
      <c r="D1115" s="138" t="s">
        <v>18</v>
      </c>
      <c r="E1115" s="139"/>
      <c r="F1115" s="139"/>
      <c r="G1115" s="140"/>
      <c r="H1115" s="73"/>
      <c r="I1115" s="73"/>
      <c r="J1115" s="74"/>
      <c r="K1115" s="75">
        <f>SUM(J1116:J1150)</f>
        <v>3463139.2</v>
      </c>
    </row>
    <row r="1116" spans="1:11" x14ac:dyDescent="0.25">
      <c r="A1116" s="14">
        <v>44246</v>
      </c>
      <c r="B1116" s="15" t="s">
        <v>747</v>
      </c>
      <c r="C1116" s="16" t="s">
        <v>748</v>
      </c>
      <c r="D1116" s="16">
        <v>1364</v>
      </c>
      <c r="E1116" s="16" t="s">
        <v>352</v>
      </c>
      <c r="F1116" s="16">
        <v>1000053128</v>
      </c>
      <c r="G1116" s="17" t="s">
        <v>749</v>
      </c>
      <c r="H1116" s="18">
        <v>39798</v>
      </c>
      <c r="I1116" s="18">
        <v>7163.64</v>
      </c>
      <c r="J1116" s="51">
        <f t="shared" ref="J1116:J1149" si="50">H1116+I1116-K1116</f>
        <v>46961.64</v>
      </c>
      <c r="K1116" s="58"/>
    </row>
    <row r="1117" spans="1:11" x14ac:dyDescent="0.25">
      <c r="A1117" s="14">
        <v>44256</v>
      </c>
      <c r="B1117" s="15" t="s">
        <v>747</v>
      </c>
      <c r="C1117" s="16" t="s">
        <v>748</v>
      </c>
      <c r="D1117" s="16">
        <v>1378</v>
      </c>
      <c r="E1117" s="16" t="s">
        <v>417</v>
      </c>
      <c r="F1117" s="16">
        <v>1000053201</v>
      </c>
      <c r="G1117" s="17" t="s">
        <v>750</v>
      </c>
      <c r="H1117" s="18">
        <v>75756</v>
      </c>
      <c r="I1117" s="18">
        <v>0</v>
      </c>
      <c r="J1117" s="51">
        <f t="shared" si="50"/>
        <v>75756</v>
      </c>
      <c r="K1117" s="58"/>
    </row>
    <row r="1118" spans="1:11" x14ac:dyDescent="0.25">
      <c r="A1118" s="14">
        <v>44432</v>
      </c>
      <c r="B1118" s="15" t="s">
        <v>747</v>
      </c>
      <c r="C1118" s="16" t="s">
        <v>748</v>
      </c>
      <c r="D1118" s="16">
        <v>1596</v>
      </c>
      <c r="E1118" s="16" t="s">
        <v>751</v>
      </c>
      <c r="F1118" s="16">
        <v>1000054600</v>
      </c>
      <c r="G1118" s="17" t="s">
        <v>749</v>
      </c>
      <c r="H1118" s="18">
        <v>12000</v>
      </c>
      <c r="I1118" s="18">
        <v>0</v>
      </c>
      <c r="J1118" s="51">
        <f t="shared" si="50"/>
        <v>12000</v>
      </c>
      <c r="K1118" s="58"/>
    </row>
    <row r="1119" spans="1:11" x14ac:dyDescent="0.25">
      <c r="A1119" s="14">
        <v>44476</v>
      </c>
      <c r="B1119" s="15" t="s">
        <v>747</v>
      </c>
      <c r="C1119" s="16" t="s">
        <v>748</v>
      </c>
      <c r="D1119" s="16">
        <v>1664</v>
      </c>
      <c r="E1119" s="16" t="s">
        <v>752</v>
      </c>
      <c r="F1119" s="16">
        <v>1000055032</v>
      </c>
      <c r="G1119" s="17" t="s">
        <v>749</v>
      </c>
      <c r="H1119" s="18">
        <v>46000</v>
      </c>
      <c r="I1119" s="18">
        <v>0</v>
      </c>
      <c r="J1119" s="51">
        <f t="shared" si="50"/>
        <v>46000</v>
      </c>
      <c r="K1119" s="58"/>
    </row>
    <row r="1120" spans="1:11" x14ac:dyDescent="0.25">
      <c r="A1120" s="14">
        <v>44482</v>
      </c>
      <c r="B1120" s="15" t="s">
        <v>747</v>
      </c>
      <c r="C1120" s="16" t="s">
        <v>748</v>
      </c>
      <c r="D1120" s="16">
        <v>1678</v>
      </c>
      <c r="E1120" s="16" t="s">
        <v>753</v>
      </c>
      <c r="F1120" s="16">
        <v>1000055035</v>
      </c>
      <c r="G1120" s="17" t="s">
        <v>754</v>
      </c>
      <c r="H1120" s="18">
        <v>95800</v>
      </c>
      <c r="I1120" s="18">
        <v>0</v>
      </c>
      <c r="J1120" s="51">
        <f t="shared" si="50"/>
        <v>95800</v>
      </c>
      <c r="K1120" s="58"/>
    </row>
    <row r="1121" spans="1:11" x14ac:dyDescent="0.25">
      <c r="A1121" s="14">
        <v>44489</v>
      </c>
      <c r="B1121" s="15" t="s">
        <v>747</v>
      </c>
      <c r="C1121" s="16" t="s">
        <v>748</v>
      </c>
      <c r="D1121" s="16">
        <v>1686</v>
      </c>
      <c r="E1121" s="16" t="s">
        <v>755</v>
      </c>
      <c r="F1121" s="16">
        <v>1000055109</v>
      </c>
      <c r="G1121" s="17" t="s">
        <v>756</v>
      </c>
      <c r="H1121" s="18">
        <v>19500</v>
      </c>
      <c r="I1121" s="18">
        <v>0</v>
      </c>
      <c r="J1121" s="51">
        <f t="shared" si="50"/>
        <v>19500</v>
      </c>
      <c r="K1121" s="58"/>
    </row>
    <row r="1122" spans="1:11" x14ac:dyDescent="0.25">
      <c r="A1122" s="14">
        <v>44551</v>
      </c>
      <c r="B1122" s="15" t="s">
        <v>747</v>
      </c>
      <c r="C1122" s="16" t="s">
        <v>748</v>
      </c>
      <c r="D1122" s="16">
        <v>1804</v>
      </c>
      <c r="E1122" s="16" t="s">
        <v>757</v>
      </c>
      <c r="F1122" s="16">
        <v>1000055672</v>
      </c>
      <c r="G1122" s="17" t="s">
        <v>758</v>
      </c>
      <c r="H1122" s="18">
        <v>78000</v>
      </c>
      <c r="I1122" s="18">
        <v>0</v>
      </c>
      <c r="J1122" s="51">
        <f t="shared" si="50"/>
        <v>78000</v>
      </c>
      <c r="K1122" s="58"/>
    </row>
    <row r="1123" spans="1:11" x14ac:dyDescent="0.25">
      <c r="A1123" s="14">
        <v>44552</v>
      </c>
      <c r="B1123" s="15" t="s">
        <v>747</v>
      </c>
      <c r="C1123" s="16" t="s">
        <v>748</v>
      </c>
      <c r="D1123" s="16">
        <v>1806</v>
      </c>
      <c r="E1123" s="16" t="s">
        <v>759</v>
      </c>
      <c r="F1123" s="16">
        <v>1000055673</v>
      </c>
      <c r="G1123" s="17" t="s">
        <v>760</v>
      </c>
      <c r="H1123" s="18">
        <v>78000</v>
      </c>
      <c r="I1123" s="18">
        <v>0</v>
      </c>
      <c r="J1123" s="51">
        <f t="shared" si="50"/>
        <v>78000</v>
      </c>
      <c r="K1123" s="58"/>
    </row>
    <row r="1124" spans="1:11" x14ac:dyDescent="0.25">
      <c r="A1124" s="14">
        <v>44813</v>
      </c>
      <c r="B1124" s="15" t="s">
        <v>747</v>
      </c>
      <c r="C1124" s="16" t="s">
        <v>748</v>
      </c>
      <c r="D1124" s="16">
        <v>2346</v>
      </c>
      <c r="E1124" s="16" t="s">
        <v>761</v>
      </c>
      <c r="F1124" s="16">
        <v>1000057441</v>
      </c>
      <c r="G1124" s="17" t="s">
        <v>762</v>
      </c>
      <c r="H1124" s="18">
        <v>68000</v>
      </c>
      <c r="I1124" s="18">
        <v>0</v>
      </c>
      <c r="J1124" s="51">
        <f t="shared" si="50"/>
        <v>68000</v>
      </c>
      <c r="K1124" s="58"/>
    </row>
    <row r="1125" spans="1:11" x14ac:dyDescent="0.25">
      <c r="A1125" s="14">
        <v>44833</v>
      </c>
      <c r="B1125" s="15" t="s">
        <v>747</v>
      </c>
      <c r="C1125" s="16" t="s">
        <v>748</v>
      </c>
      <c r="D1125" s="16">
        <v>2428</v>
      </c>
      <c r="E1125" s="16" t="s">
        <v>766</v>
      </c>
      <c r="F1125" s="16">
        <v>1000057633</v>
      </c>
      <c r="G1125" s="17" t="s">
        <v>767</v>
      </c>
      <c r="H1125" s="18">
        <v>81000</v>
      </c>
      <c r="I1125" s="18">
        <v>0</v>
      </c>
      <c r="J1125" s="51">
        <f t="shared" si="50"/>
        <v>81000</v>
      </c>
      <c r="K1125" s="58"/>
    </row>
    <row r="1126" spans="1:11" x14ac:dyDescent="0.25">
      <c r="A1126" s="14">
        <v>44834</v>
      </c>
      <c r="B1126" s="15" t="s">
        <v>747</v>
      </c>
      <c r="C1126" s="16" t="s">
        <v>748</v>
      </c>
      <c r="D1126" s="16">
        <v>2432</v>
      </c>
      <c r="E1126" s="16" t="s">
        <v>764</v>
      </c>
      <c r="F1126" s="16">
        <v>1000057661</v>
      </c>
      <c r="G1126" s="17" t="s">
        <v>765</v>
      </c>
      <c r="H1126" s="18">
        <v>60000</v>
      </c>
      <c r="I1126" s="18">
        <v>0</v>
      </c>
      <c r="J1126" s="51">
        <f t="shared" si="50"/>
        <v>60000</v>
      </c>
      <c r="K1126" s="58"/>
    </row>
    <row r="1127" spans="1:11" x14ac:dyDescent="0.25">
      <c r="A1127" s="14">
        <v>44847</v>
      </c>
      <c r="B1127" s="15" t="s">
        <v>747</v>
      </c>
      <c r="C1127" s="16" t="s">
        <v>748</v>
      </c>
      <c r="D1127" s="16">
        <v>2460</v>
      </c>
      <c r="E1127" s="16" t="s">
        <v>768</v>
      </c>
      <c r="F1127" s="16">
        <v>1000057689</v>
      </c>
      <c r="G1127" s="17" t="s">
        <v>769</v>
      </c>
      <c r="H1127" s="18">
        <v>127500</v>
      </c>
      <c r="I1127" s="18">
        <v>0</v>
      </c>
      <c r="J1127" s="51">
        <f t="shared" si="50"/>
        <v>127500</v>
      </c>
      <c r="K1127" s="58"/>
    </row>
    <row r="1128" spans="1:11" x14ac:dyDescent="0.25">
      <c r="A1128" s="14">
        <v>44847</v>
      </c>
      <c r="B1128" s="15" t="s">
        <v>747</v>
      </c>
      <c r="C1128" s="16" t="s">
        <v>748</v>
      </c>
      <c r="D1128" s="16">
        <v>2472</v>
      </c>
      <c r="E1128" s="16" t="s">
        <v>763</v>
      </c>
      <c r="F1128" s="16">
        <v>1000057693</v>
      </c>
      <c r="G1128" s="17" t="s">
        <v>554</v>
      </c>
      <c r="H1128" s="18">
        <v>119250</v>
      </c>
      <c r="I1128" s="18">
        <v>21465</v>
      </c>
      <c r="J1128" s="51">
        <f t="shared" si="50"/>
        <v>140715</v>
      </c>
      <c r="K1128" s="58"/>
    </row>
    <row r="1129" spans="1:11" x14ac:dyDescent="0.25">
      <c r="A1129" s="14">
        <v>44855</v>
      </c>
      <c r="B1129" s="15" t="s">
        <v>747</v>
      </c>
      <c r="C1129" s="16" t="s">
        <v>748</v>
      </c>
      <c r="D1129" s="16">
        <v>2510</v>
      </c>
      <c r="E1129" s="16" t="s">
        <v>1055</v>
      </c>
      <c r="F1129" s="16">
        <v>1000057756</v>
      </c>
      <c r="G1129" s="17" t="s">
        <v>8</v>
      </c>
      <c r="H1129" s="18">
        <v>118800</v>
      </c>
      <c r="I1129" s="18">
        <v>21384</v>
      </c>
      <c r="J1129" s="51">
        <f t="shared" si="50"/>
        <v>140184</v>
      </c>
      <c r="K1129" s="58"/>
    </row>
    <row r="1130" spans="1:11" x14ac:dyDescent="0.25">
      <c r="A1130" s="14">
        <v>44855</v>
      </c>
      <c r="B1130" s="15" t="s">
        <v>747</v>
      </c>
      <c r="C1130" s="16" t="s">
        <v>748</v>
      </c>
      <c r="D1130" s="16">
        <v>2512</v>
      </c>
      <c r="E1130" s="16" t="s">
        <v>1056</v>
      </c>
      <c r="F1130" s="16">
        <v>1000057757</v>
      </c>
      <c r="G1130" s="17" t="s">
        <v>8</v>
      </c>
      <c r="H1130" s="18">
        <v>118800</v>
      </c>
      <c r="I1130" s="18">
        <v>21384</v>
      </c>
      <c r="J1130" s="51">
        <f t="shared" si="50"/>
        <v>140184</v>
      </c>
      <c r="K1130" s="58"/>
    </row>
    <row r="1131" spans="1:11" x14ac:dyDescent="0.25">
      <c r="A1131" s="14">
        <v>44859</v>
      </c>
      <c r="B1131" s="15" t="s">
        <v>747</v>
      </c>
      <c r="C1131" s="16" t="s">
        <v>748</v>
      </c>
      <c r="D1131" s="16">
        <v>2520</v>
      </c>
      <c r="E1131" s="16" t="s">
        <v>1051</v>
      </c>
      <c r="F1131" s="16">
        <v>1000057781</v>
      </c>
      <c r="G1131" s="17" t="s">
        <v>1052</v>
      </c>
      <c r="H1131" s="18">
        <v>110000</v>
      </c>
      <c r="I1131" s="18">
        <v>0</v>
      </c>
      <c r="J1131" s="51">
        <f t="shared" si="50"/>
        <v>110000</v>
      </c>
      <c r="K1131" s="58"/>
    </row>
    <row r="1132" spans="1:11" x14ac:dyDescent="0.25">
      <c r="A1132" s="14">
        <v>44868</v>
      </c>
      <c r="B1132" s="15" t="s">
        <v>747</v>
      </c>
      <c r="C1132" s="16" t="s">
        <v>748</v>
      </c>
      <c r="D1132" s="16">
        <v>2558</v>
      </c>
      <c r="E1132" s="16" t="s">
        <v>1053</v>
      </c>
      <c r="F1132" s="16">
        <v>1000057851</v>
      </c>
      <c r="G1132" s="17" t="s">
        <v>1054</v>
      </c>
      <c r="H1132" s="18">
        <v>70000</v>
      </c>
      <c r="I1132" s="18">
        <v>0</v>
      </c>
      <c r="J1132" s="51">
        <f t="shared" si="50"/>
        <v>70000</v>
      </c>
      <c r="K1132" s="58"/>
    </row>
    <row r="1133" spans="1:11" x14ac:dyDescent="0.25">
      <c r="A1133" s="14">
        <v>44869</v>
      </c>
      <c r="B1133" s="15" t="s">
        <v>747</v>
      </c>
      <c r="C1133" s="16" t="s">
        <v>748</v>
      </c>
      <c r="D1133" s="16">
        <v>2564</v>
      </c>
      <c r="E1133" s="16" t="s">
        <v>1264</v>
      </c>
      <c r="F1133" s="16">
        <v>1000057858</v>
      </c>
      <c r="G1133" s="17" t="s">
        <v>18</v>
      </c>
      <c r="H1133" s="18">
        <v>98000</v>
      </c>
      <c r="I1133" s="18">
        <v>0</v>
      </c>
      <c r="J1133" s="51">
        <f t="shared" si="50"/>
        <v>98000</v>
      </c>
      <c r="K1133" s="58"/>
    </row>
    <row r="1134" spans="1:11" x14ac:dyDescent="0.25">
      <c r="A1134" s="14">
        <v>44872</v>
      </c>
      <c r="B1134" s="15" t="s">
        <v>747</v>
      </c>
      <c r="C1134" s="16" t="s">
        <v>748</v>
      </c>
      <c r="D1134" s="16">
        <v>2578</v>
      </c>
      <c r="E1134" s="16" t="s">
        <v>806</v>
      </c>
      <c r="F1134" s="16">
        <v>1000057864</v>
      </c>
      <c r="G1134" s="17" t="s">
        <v>8</v>
      </c>
      <c r="H1134" s="18">
        <v>130993.2</v>
      </c>
      <c r="I1134" s="18">
        <v>23578.78</v>
      </c>
      <c r="J1134" s="51">
        <f t="shared" si="50"/>
        <v>154571.97999999998</v>
      </c>
      <c r="K1134" s="58"/>
    </row>
    <row r="1135" spans="1:11" x14ac:dyDescent="0.25">
      <c r="A1135" s="14">
        <v>44876</v>
      </c>
      <c r="B1135" s="15" t="s">
        <v>747</v>
      </c>
      <c r="C1135" s="16" t="s">
        <v>748</v>
      </c>
      <c r="D1135" s="16">
        <v>2596</v>
      </c>
      <c r="E1135" s="16" t="s">
        <v>1412</v>
      </c>
      <c r="F1135" s="22">
        <v>1000057878</v>
      </c>
      <c r="G1135" s="17" t="s">
        <v>1413</v>
      </c>
      <c r="H1135" s="18">
        <v>135000</v>
      </c>
      <c r="I1135" s="18">
        <v>24300</v>
      </c>
      <c r="J1135" s="51">
        <f t="shared" si="50"/>
        <v>159300</v>
      </c>
      <c r="K1135" s="58"/>
    </row>
    <row r="1136" spans="1:11" x14ac:dyDescent="0.25">
      <c r="A1136" s="14">
        <v>44876</v>
      </c>
      <c r="B1136" s="15" t="s">
        <v>747</v>
      </c>
      <c r="C1136" s="16" t="s">
        <v>748</v>
      </c>
      <c r="D1136" s="16">
        <v>2604</v>
      </c>
      <c r="E1136" s="16" t="s">
        <v>1531</v>
      </c>
      <c r="F1136" s="22">
        <v>1000057887</v>
      </c>
      <c r="G1136" s="17" t="s">
        <v>534</v>
      </c>
      <c r="H1136" s="18">
        <v>162500</v>
      </c>
      <c r="I1136" s="18">
        <v>0</v>
      </c>
      <c r="J1136" s="51">
        <f t="shared" si="50"/>
        <v>162500</v>
      </c>
      <c r="K1136" s="58"/>
    </row>
    <row r="1137" spans="1:11" x14ac:dyDescent="0.25">
      <c r="A1137" s="14">
        <v>44882</v>
      </c>
      <c r="B1137" s="15" t="s">
        <v>747</v>
      </c>
      <c r="C1137" s="16" t="s">
        <v>748</v>
      </c>
      <c r="D1137" s="16">
        <v>2628</v>
      </c>
      <c r="E1137" s="16" t="s">
        <v>1267</v>
      </c>
      <c r="F1137" s="16">
        <v>1000057914</v>
      </c>
      <c r="G1137" s="17" t="s">
        <v>8</v>
      </c>
      <c r="H1137" s="18">
        <v>114000</v>
      </c>
      <c r="I1137" s="18">
        <v>20520</v>
      </c>
      <c r="J1137" s="51">
        <f t="shared" si="50"/>
        <v>134520</v>
      </c>
      <c r="K1137" s="58"/>
    </row>
    <row r="1138" spans="1:11" x14ac:dyDescent="0.25">
      <c r="A1138" s="14">
        <v>44882</v>
      </c>
      <c r="B1138" s="15" t="s">
        <v>747</v>
      </c>
      <c r="C1138" s="16" t="s">
        <v>748</v>
      </c>
      <c r="D1138" s="16">
        <v>2630</v>
      </c>
      <c r="E1138" s="16" t="s">
        <v>1268</v>
      </c>
      <c r="F1138" s="16">
        <v>1000057935</v>
      </c>
      <c r="G1138" s="17" t="s">
        <v>8</v>
      </c>
      <c r="H1138" s="18">
        <v>133650</v>
      </c>
      <c r="I1138" s="18">
        <v>24057</v>
      </c>
      <c r="J1138" s="51">
        <f t="shared" si="50"/>
        <v>157707</v>
      </c>
      <c r="K1138" s="58"/>
    </row>
    <row r="1139" spans="1:11" x14ac:dyDescent="0.25">
      <c r="A1139" s="14">
        <v>44887</v>
      </c>
      <c r="B1139" s="15" t="s">
        <v>747</v>
      </c>
      <c r="C1139" s="16" t="s">
        <v>748</v>
      </c>
      <c r="D1139" s="16">
        <v>2666</v>
      </c>
      <c r="E1139" s="16" t="s">
        <v>1265</v>
      </c>
      <c r="F1139" s="16">
        <v>1000057959</v>
      </c>
      <c r="G1139" s="17" t="s">
        <v>8</v>
      </c>
      <c r="H1139" s="18">
        <v>71220</v>
      </c>
      <c r="I1139" s="18">
        <v>12819.6</v>
      </c>
      <c r="J1139" s="51">
        <f t="shared" si="50"/>
        <v>84039.6</v>
      </c>
      <c r="K1139" s="58"/>
    </row>
    <row r="1140" spans="1:11" x14ac:dyDescent="0.25">
      <c r="A1140" s="14">
        <v>44890</v>
      </c>
      <c r="B1140" s="15" t="s">
        <v>747</v>
      </c>
      <c r="C1140" s="16" t="s">
        <v>748</v>
      </c>
      <c r="D1140" s="16">
        <v>2674</v>
      </c>
      <c r="E1140" s="16" t="s">
        <v>1270</v>
      </c>
      <c r="F1140" s="16">
        <v>1000057986</v>
      </c>
      <c r="G1140" s="17" t="s">
        <v>8</v>
      </c>
      <c r="H1140" s="18">
        <v>136591</v>
      </c>
      <c r="I1140" s="18">
        <v>21406.38</v>
      </c>
      <c r="J1140" s="51">
        <f t="shared" si="50"/>
        <v>157997.38</v>
      </c>
      <c r="K1140" s="58"/>
    </row>
    <row r="1141" spans="1:11" x14ac:dyDescent="0.25">
      <c r="A1141" s="14">
        <v>44890</v>
      </c>
      <c r="B1141" s="15" t="s">
        <v>747</v>
      </c>
      <c r="C1141" s="16" t="s">
        <v>748</v>
      </c>
      <c r="D1141" s="16">
        <v>2676</v>
      </c>
      <c r="E1141" s="16" t="s">
        <v>1266</v>
      </c>
      <c r="F1141" s="16">
        <v>1000057993</v>
      </c>
      <c r="G1141" s="17" t="s">
        <v>18</v>
      </c>
      <c r="H1141" s="18">
        <v>125000</v>
      </c>
      <c r="I1141" s="18">
        <v>0</v>
      </c>
      <c r="J1141" s="51">
        <f t="shared" si="50"/>
        <v>125000</v>
      </c>
      <c r="K1141" s="58"/>
    </row>
    <row r="1142" spans="1:11" x14ac:dyDescent="0.25">
      <c r="A1142" s="14">
        <v>44893</v>
      </c>
      <c r="B1142" s="15" t="s">
        <v>747</v>
      </c>
      <c r="C1142" s="16" t="s">
        <v>748</v>
      </c>
      <c r="D1142" s="16">
        <v>2682</v>
      </c>
      <c r="E1142" s="16" t="s">
        <v>1272</v>
      </c>
      <c r="F1142" s="22">
        <v>1000057994</v>
      </c>
      <c r="G1142" s="17" t="s">
        <v>8</v>
      </c>
      <c r="H1142" s="18">
        <v>77000</v>
      </c>
      <c r="I1142" s="18">
        <v>13860</v>
      </c>
      <c r="J1142" s="51">
        <f t="shared" si="50"/>
        <v>90860</v>
      </c>
      <c r="K1142" s="58"/>
    </row>
    <row r="1143" spans="1:11" x14ac:dyDescent="0.25">
      <c r="A1143" s="14">
        <v>44562</v>
      </c>
      <c r="B1143" s="15" t="s">
        <v>747</v>
      </c>
      <c r="C1143" s="16" t="s">
        <v>748</v>
      </c>
      <c r="D1143" s="16">
        <v>2698</v>
      </c>
      <c r="E1143" s="16" t="s">
        <v>1269</v>
      </c>
      <c r="F1143" s="16">
        <v>1000058014</v>
      </c>
      <c r="G1143" s="17" t="s">
        <v>8</v>
      </c>
      <c r="H1143" s="18">
        <v>135000</v>
      </c>
      <c r="I1143" s="18">
        <v>24300</v>
      </c>
      <c r="J1143" s="51">
        <f t="shared" si="50"/>
        <v>159300</v>
      </c>
      <c r="K1143" s="58"/>
    </row>
    <row r="1144" spans="1:11" x14ac:dyDescent="0.25">
      <c r="A1144" s="14">
        <v>44896</v>
      </c>
      <c r="B1144" s="15" t="s">
        <v>747</v>
      </c>
      <c r="C1144" s="16" t="s">
        <v>748</v>
      </c>
      <c r="D1144" s="16">
        <v>2700</v>
      </c>
      <c r="E1144" s="16" t="s">
        <v>1263</v>
      </c>
      <c r="F1144" s="16">
        <v>1000058026</v>
      </c>
      <c r="G1144" s="17" t="s">
        <v>18</v>
      </c>
      <c r="H1144" s="18">
        <v>11870</v>
      </c>
      <c r="I1144" s="18">
        <v>2136.6</v>
      </c>
      <c r="J1144" s="51">
        <f t="shared" si="50"/>
        <v>14006.6</v>
      </c>
      <c r="K1144" s="58"/>
    </row>
    <row r="1145" spans="1:11" ht="57.75" x14ac:dyDescent="0.25">
      <c r="A1145" s="14">
        <v>44908</v>
      </c>
      <c r="B1145" s="15" t="s">
        <v>747</v>
      </c>
      <c r="C1145" s="16" t="s">
        <v>748</v>
      </c>
      <c r="D1145" s="16">
        <v>2740</v>
      </c>
      <c r="E1145" s="16" t="s">
        <v>1271</v>
      </c>
      <c r="F1145" s="22" t="s">
        <v>1098</v>
      </c>
      <c r="G1145" s="17" t="s">
        <v>18</v>
      </c>
      <c r="H1145" s="18">
        <v>22000</v>
      </c>
      <c r="I1145" s="18">
        <v>0</v>
      </c>
      <c r="J1145" s="51">
        <f t="shared" si="50"/>
        <v>22000</v>
      </c>
      <c r="K1145" s="58"/>
    </row>
    <row r="1146" spans="1:11" x14ac:dyDescent="0.25">
      <c r="A1146" s="14">
        <v>44909</v>
      </c>
      <c r="B1146" s="15" t="s">
        <v>747</v>
      </c>
      <c r="C1146" s="16" t="s">
        <v>748</v>
      </c>
      <c r="D1146" s="16">
        <v>2754</v>
      </c>
      <c r="E1146" s="16" t="s">
        <v>1273</v>
      </c>
      <c r="F1146" s="22">
        <v>1000058080</v>
      </c>
      <c r="G1146" s="17" t="s">
        <v>18</v>
      </c>
      <c r="H1146" s="18">
        <v>160000</v>
      </c>
      <c r="I1146" s="18">
        <v>0</v>
      </c>
      <c r="J1146" s="51">
        <f t="shared" si="50"/>
        <v>160000</v>
      </c>
      <c r="K1146" s="58"/>
    </row>
    <row r="1147" spans="1:11" x14ac:dyDescent="0.25">
      <c r="A1147" s="14">
        <v>44918</v>
      </c>
      <c r="B1147" s="15" t="s">
        <v>747</v>
      </c>
      <c r="C1147" s="16" t="s">
        <v>748</v>
      </c>
      <c r="D1147" s="16">
        <v>2758</v>
      </c>
      <c r="E1147" s="16" t="s">
        <v>1274</v>
      </c>
      <c r="F1147" s="22">
        <v>1000058117</v>
      </c>
      <c r="G1147" s="17" t="s">
        <v>668</v>
      </c>
      <c r="H1147" s="18">
        <v>130200</v>
      </c>
      <c r="I1147" s="18">
        <v>23436</v>
      </c>
      <c r="J1147" s="51">
        <f t="shared" si="50"/>
        <v>153636</v>
      </c>
      <c r="K1147" s="58"/>
    </row>
    <row r="1148" spans="1:11" x14ac:dyDescent="0.25">
      <c r="A1148" s="14">
        <v>44936</v>
      </c>
      <c r="B1148" s="15" t="s">
        <v>747</v>
      </c>
      <c r="C1148" s="16" t="s">
        <v>748</v>
      </c>
      <c r="D1148" s="16">
        <v>947</v>
      </c>
      <c r="E1148" s="16" t="s">
        <v>1414</v>
      </c>
      <c r="F1148" s="22">
        <v>1000058157</v>
      </c>
      <c r="G1148" s="17" t="s">
        <v>1415</v>
      </c>
      <c r="H1148" s="18">
        <v>120000</v>
      </c>
      <c r="I1148" s="18">
        <v>21600</v>
      </c>
      <c r="J1148" s="51">
        <f t="shared" si="50"/>
        <v>141600</v>
      </c>
      <c r="K1148" s="58"/>
    </row>
    <row r="1149" spans="1:11" x14ac:dyDescent="0.25">
      <c r="A1149" s="14">
        <v>44950</v>
      </c>
      <c r="B1149" s="15" t="s">
        <v>747</v>
      </c>
      <c r="C1149" s="16" t="s">
        <v>748</v>
      </c>
      <c r="D1149" s="16">
        <v>960</v>
      </c>
      <c r="E1149" s="16" t="s">
        <v>1532</v>
      </c>
      <c r="F1149" s="22">
        <v>1000058183</v>
      </c>
      <c r="G1149" s="17" t="s">
        <v>8</v>
      </c>
      <c r="H1149" s="18">
        <v>98500</v>
      </c>
      <c r="I1149" s="18">
        <v>0</v>
      </c>
      <c r="J1149" s="51">
        <f t="shared" si="50"/>
        <v>98500</v>
      </c>
      <c r="K1149" s="58"/>
    </row>
    <row r="1150" spans="1:11" x14ac:dyDescent="0.25">
      <c r="A1150" s="70"/>
      <c r="B1150" s="71" t="str">
        <f>B1151</f>
        <v>ROSMED HEALTHE E.I.R.L.</v>
      </c>
      <c r="C1150" s="72">
        <f>C1151</f>
        <v>132207858</v>
      </c>
      <c r="D1150" s="138" t="s">
        <v>18</v>
      </c>
      <c r="E1150" s="139"/>
      <c r="F1150" s="139"/>
      <c r="G1150" s="140"/>
      <c r="H1150" s="73"/>
      <c r="I1150" s="73"/>
      <c r="J1150" s="74"/>
      <c r="K1150" s="75">
        <f>SUM(J1151:J1155)</f>
        <v>363800</v>
      </c>
    </row>
    <row r="1151" spans="1:11" x14ac:dyDescent="0.25">
      <c r="A1151" s="14">
        <v>44536</v>
      </c>
      <c r="B1151" s="15" t="s">
        <v>116</v>
      </c>
      <c r="C1151" s="16">
        <v>132207858</v>
      </c>
      <c r="D1151" s="16">
        <v>15</v>
      </c>
      <c r="E1151" s="16" t="s">
        <v>770</v>
      </c>
      <c r="F1151" s="16">
        <v>1000055474</v>
      </c>
      <c r="G1151" s="17" t="s">
        <v>18</v>
      </c>
      <c r="H1151" s="18">
        <v>80000</v>
      </c>
      <c r="I1151" s="18">
        <v>0</v>
      </c>
      <c r="J1151" s="51">
        <f>H1151+I1151-K1151</f>
        <v>80000</v>
      </c>
      <c r="K1151" s="58"/>
    </row>
    <row r="1152" spans="1:11" x14ac:dyDescent="0.25">
      <c r="A1152" s="14">
        <v>44546</v>
      </c>
      <c r="B1152" s="15" t="s">
        <v>116</v>
      </c>
      <c r="C1152" s="16">
        <v>132207858</v>
      </c>
      <c r="D1152" s="16">
        <v>23</v>
      </c>
      <c r="E1152" s="16" t="s">
        <v>358</v>
      </c>
      <c r="F1152" s="16">
        <v>1000055589</v>
      </c>
      <c r="G1152" s="17" t="s">
        <v>18</v>
      </c>
      <c r="H1152" s="18">
        <v>118800</v>
      </c>
      <c r="I1152" s="18">
        <v>0</v>
      </c>
      <c r="J1152" s="51">
        <f>H1152+I1152-K1152</f>
        <v>118800</v>
      </c>
      <c r="K1152" s="58"/>
    </row>
    <row r="1153" spans="1:11" x14ac:dyDescent="0.25">
      <c r="A1153" s="14">
        <v>44546</v>
      </c>
      <c r="B1153" s="15" t="s">
        <v>116</v>
      </c>
      <c r="C1153" s="16">
        <v>132207858</v>
      </c>
      <c r="D1153" s="16">
        <v>22</v>
      </c>
      <c r="E1153" s="16" t="s">
        <v>357</v>
      </c>
      <c r="F1153" s="16">
        <v>1000055636</v>
      </c>
      <c r="G1153" s="17" t="s">
        <v>18</v>
      </c>
      <c r="H1153" s="18">
        <v>118800</v>
      </c>
      <c r="I1153" s="18">
        <v>0</v>
      </c>
      <c r="J1153" s="51">
        <f>H1153+I1153-K1153</f>
        <v>118800</v>
      </c>
      <c r="K1153" s="58"/>
    </row>
    <row r="1154" spans="1:11" x14ac:dyDescent="0.25">
      <c r="A1154" s="14">
        <v>44552</v>
      </c>
      <c r="B1154" s="15" t="s">
        <v>116</v>
      </c>
      <c r="C1154" s="16">
        <v>132207858</v>
      </c>
      <c r="D1154" s="16">
        <v>24</v>
      </c>
      <c r="E1154" s="16" t="s">
        <v>359</v>
      </c>
      <c r="F1154" s="16">
        <v>1000055670</v>
      </c>
      <c r="G1154" s="17" t="s">
        <v>18</v>
      </c>
      <c r="H1154" s="18">
        <v>46200</v>
      </c>
      <c r="I1154" s="18">
        <v>0</v>
      </c>
      <c r="J1154" s="51">
        <f>H1154+I1154-K1154</f>
        <v>46200</v>
      </c>
      <c r="K1154" s="58"/>
    </row>
    <row r="1155" spans="1:11" x14ac:dyDescent="0.25">
      <c r="A1155" s="70"/>
      <c r="B1155" s="71" t="str">
        <f>B1156</f>
        <v xml:space="preserve">SANOZ FARMACEUTICA </v>
      </c>
      <c r="C1155" s="72">
        <f>C1156</f>
        <v>122013121</v>
      </c>
      <c r="D1155" s="138" t="s">
        <v>771</v>
      </c>
      <c r="E1155" s="139"/>
      <c r="F1155" s="139"/>
      <c r="G1155" s="140"/>
      <c r="H1155" s="73"/>
      <c r="I1155" s="73"/>
      <c r="J1155" s="74"/>
      <c r="K1155" s="75">
        <f>SUM(J1156:J1163)</f>
        <v>850164</v>
      </c>
    </row>
    <row r="1156" spans="1:11" ht="57.75" x14ac:dyDescent="0.25">
      <c r="A1156" s="14">
        <v>44881</v>
      </c>
      <c r="B1156" s="15" t="s">
        <v>1275</v>
      </c>
      <c r="C1156" s="16">
        <v>122013121</v>
      </c>
      <c r="D1156" s="16">
        <v>24129</v>
      </c>
      <c r="E1156" s="16" t="s">
        <v>853</v>
      </c>
      <c r="F1156" s="22" t="s">
        <v>1276</v>
      </c>
      <c r="G1156" s="17" t="s">
        <v>37</v>
      </c>
      <c r="H1156" s="18">
        <v>92250</v>
      </c>
      <c r="I1156" s="18">
        <v>0</v>
      </c>
      <c r="J1156" s="51">
        <f>H1156+I1156-K1156</f>
        <v>92250</v>
      </c>
      <c r="K1156" s="58"/>
    </row>
    <row r="1157" spans="1:11" ht="57.75" x14ac:dyDescent="0.25">
      <c r="A1157" s="14">
        <v>44904</v>
      </c>
      <c r="B1157" s="15" t="s">
        <v>1275</v>
      </c>
      <c r="C1157" s="16">
        <v>122013121</v>
      </c>
      <c r="D1157" s="16">
        <v>24189</v>
      </c>
      <c r="E1157" s="16" t="s">
        <v>1060</v>
      </c>
      <c r="F1157" s="22" t="s">
        <v>1247</v>
      </c>
      <c r="G1157" s="17" t="s">
        <v>37</v>
      </c>
      <c r="H1157" s="18">
        <v>55000</v>
      </c>
      <c r="I1157" s="18">
        <v>0</v>
      </c>
      <c r="J1157" s="51">
        <f>H1157+I1157-K1157</f>
        <v>55000</v>
      </c>
      <c r="K1157" s="58"/>
    </row>
    <row r="1158" spans="1:11" x14ac:dyDescent="0.25">
      <c r="A1158" s="14">
        <v>44949</v>
      </c>
      <c r="B1158" s="15" t="s">
        <v>1275</v>
      </c>
      <c r="C1158" s="16">
        <v>122013121</v>
      </c>
      <c r="D1158" s="16">
        <v>24261</v>
      </c>
      <c r="E1158" s="16" t="s">
        <v>1416</v>
      </c>
      <c r="F1158" s="22" t="s">
        <v>1417</v>
      </c>
      <c r="G1158" s="17" t="s">
        <v>18</v>
      </c>
      <c r="H1158" s="18">
        <v>345000</v>
      </c>
      <c r="I1158" s="18">
        <v>0</v>
      </c>
      <c r="J1158" s="51">
        <f>H1158+I1158-K1158</f>
        <v>345000</v>
      </c>
      <c r="K1158" s="58"/>
    </row>
    <row r="1159" spans="1:11" x14ac:dyDescent="0.25">
      <c r="A1159" s="76">
        <v>44988</v>
      </c>
      <c r="B1159" s="31" t="s">
        <v>1767</v>
      </c>
      <c r="C1159" s="32">
        <v>122013121</v>
      </c>
      <c r="D1159" s="32">
        <v>24357</v>
      </c>
      <c r="E1159" s="32" t="s">
        <v>706</v>
      </c>
      <c r="F1159" s="32">
        <v>1000058331</v>
      </c>
      <c r="G1159" s="34" t="s">
        <v>37</v>
      </c>
      <c r="H1159" s="38">
        <v>103500</v>
      </c>
      <c r="I1159" s="38">
        <v>0</v>
      </c>
      <c r="J1159" s="78">
        <f>SUM(H1159+I1159)</f>
        <v>103500</v>
      </c>
      <c r="K1159" s="58"/>
    </row>
    <row r="1160" spans="1:11" x14ac:dyDescent="0.25">
      <c r="A1160" s="76">
        <v>44994</v>
      </c>
      <c r="B1160" s="31" t="s">
        <v>1767</v>
      </c>
      <c r="C1160" s="32">
        <v>122013121</v>
      </c>
      <c r="D1160" s="32">
        <v>24379</v>
      </c>
      <c r="E1160" s="32" t="s">
        <v>1768</v>
      </c>
      <c r="F1160" s="32">
        <v>1000058351</v>
      </c>
      <c r="G1160" s="34" t="s">
        <v>1614</v>
      </c>
      <c r="H1160" s="38">
        <v>39900</v>
      </c>
      <c r="I1160" s="38">
        <v>7182</v>
      </c>
      <c r="J1160" s="78">
        <f>SUM(H1160+I1160)</f>
        <v>47082</v>
      </c>
      <c r="K1160" s="58"/>
    </row>
    <row r="1161" spans="1:11" x14ac:dyDescent="0.25">
      <c r="A1161" s="76">
        <v>44994</v>
      </c>
      <c r="B1161" s="31" t="s">
        <v>1767</v>
      </c>
      <c r="C1161" s="32">
        <v>122013121</v>
      </c>
      <c r="D1161" s="32">
        <v>24378</v>
      </c>
      <c r="E1161" s="32" t="s">
        <v>701</v>
      </c>
      <c r="F1161" s="32">
        <v>1000058352</v>
      </c>
      <c r="G1161" s="34" t="s">
        <v>37</v>
      </c>
      <c r="H1161" s="38">
        <v>154940</v>
      </c>
      <c r="I1161" s="38">
        <v>0</v>
      </c>
      <c r="J1161" s="78">
        <f>SUM(H1161+I1161)</f>
        <v>154940</v>
      </c>
      <c r="K1161" s="58"/>
    </row>
    <row r="1162" spans="1:11" x14ac:dyDescent="0.25">
      <c r="A1162" s="76">
        <v>45013</v>
      </c>
      <c r="B1162" s="31" t="s">
        <v>1767</v>
      </c>
      <c r="C1162" s="32">
        <v>122013121</v>
      </c>
      <c r="D1162" s="32">
        <v>24431</v>
      </c>
      <c r="E1162" s="32" t="s">
        <v>1769</v>
      </c>
      <c r="F1162" s="32">
        <v>1000058414</v>
      </c>
      <c r="G1162" s="34" t="s">
        <v>1614</v>
      </c>
      <c r="H1162" s="38">
        <v>44400</v>
      </c>
      <c r="I1162" s="38">
        <v>7992</v>
      </c>
      <c r="J1162" s="78">
        <f>SUM(H1162+I1162)</f>
        <v>52392</v>
      </c>
      <c r="K1162" s="58"/>
    </row>
    <row r="1163" spans="1:11" x14ac:dyDescent="0.25">
      <c r="A1163" s="70"/>
      <c r="B1163" s="71" t="str">
        <f>B1164</f>
        <v>SAGA PHARMA</v>
      </c>
      <c r="C1163" s="72" t="str">
        <f>C1164</f>
        <v>131257887</v>
      </c>
      <c r="D1163" s="138" t="s">
        <v>771</v>
      </c>
      <c r="E1163" s="139"/>
      <c r="F1163" s="139"/>
      <c r="G1163" s="140"/>
      <c r="H1163" s="73"/>
      <c r="I1163" s="73"/>
      <c r="J1163" s="74"/>
      <c r="K1163" s="75">
        <f>SUM(J1164:J1175)</f>
        <v>827266</v>
      </c>
    </row>
    <row r="1164" spans="1:11" x14ac:dyDescent="0.25">
      <c r="A1164" s="14">
        <v>44652</v>
      </c>
      <c r="B1164" s="15" t="s">
        <v>772</v>
      </c>
      <c r="C1164" s="16" t="s">
        <v>773</v>
      </c>
      <c r="D1164" s="16">
        <v>2369</v>
      </c>
      <c r="E1164" s="16" t="s">
        <v>618</v>
      </c>
      <c r="F1164" s="16">
        <v>1000056346</v>
      </c>
      <c r="G1164" s="17" t="s">
        <v>37</v>
      </c>
      <c r="H1164" s="18">
        <v>126500</v>
      </c>
      <c r="I1164" s="18">
        <v>22770</v>
      </c>
      <c r="J1164" s="51">
        <f t="shared" ref="J1164:J1172" si="51">H1164+I1164-K1164</f>
        <v>149270</v>
      </c>
      <c r="K1164" s="58"/>
    </row>
    <row r="1165" spans="1:11" x14ac:dyDescent="0.25">
      <c r="A1165" s="14">
        <v>44715</v>
      </c>
      <c r="B1165" s="15" t="s">
        <v>772</v>
      </c>
      <c r="C1165" s="16" t="s">
        <v>773</v>
      </c>
      <c r="D1165" s="16">
        <v>2453</v>
      </c>
      <c r="E1165" s="16" t="s">
        <v>351</v>
      </c>
      <c r="F1165" s="16">
        <v>1000056801</v>
      </c>
      <c r="G1165" s="17" t="s">
        <v>8</v>
      </c>
      <c r="H1165" s="18">
        <v>114100</v>
      </c>
      <c r="I1165" s="18">
        <v>3078</v>
      </c>
      <c r="J1165" s="51">
        <f>H1165+I1165-K1165</f>
        <v>117178</v>
      </c>
      <c r="K1165" s="58"/>
    </row>
    <row r="1166" spans="1:11" x14ac:dyDescent="0.25">
      <c r="A1166" s="14">
        <v>44715</v>
      </c>
      <c r="B1166" s="15" t="s">
        <v>772</v>
      </c>
      <c r="C1166" s="16" t="s">
        <v>773</v>
      </c>
      <c r="D1166" s="16">
        <v>2454</v>
      </c>
      <c r="E1166" s="16" t="s">
        <v>775</v>
      </c>
      <c r="F1166" s="16">
        <v>1000056808</v>
      </c>
      <c r="G1166" s="17" t="s">
        <v>440</v>
      </c>
      <c r="H1166" s="18">
        <v>74250</v>
      </c>
      <c r="I1166" s="18">
        <v>0</v>
      </c>
      <c r="J1166" s="51">
        <f t="shared" si="51"/>
        <v>74250</v>
      </c>
      <c r="K1166" s="58"/>
    </row>
    <row r="1167" spans="1:11" x14ac:dyDescent="0.25">
      <c r="A1167" s="14">
        <v>44732</v>
      </c>
      <c r="B1167" s="15" t="s">
        <v>772</v>
      </c>
      <c r="C1167" s="16" t="s">
        <v>773</v>
      </c>
      <c r="D1167" s="16">
        <v>2480</v>
      </c>
      <c r="E1167" s="16" t="s">
        <v>421</v>
      </c>
      <c r="F1167" s="16">
        <v>1000056925</v>
      </c>
      <c r="G1167" s="17" t="s">
        <v>440</v>
      </c>
      <c r="H1167" s="18">
        <v>79000</v>
      </c>
      <c r="I1167" s="18">
        <v>0</v>
      </c>
      <c r="J1167" s="51">
        <f>H1167+I1167-K1167</f>
        <v>79000</v>
      </c>
      <c r="K1167" s="58"/>
    </row>
    <row r="1168" spans="1:11" x14ac:dyDescent="0.25">
      <c r="A1168" s="14">
        <v>44739</v>
      </c>
      <c r="B1168" s="15" t="s">
        <v>772</v>
      </c>
      <c r="C1168" s="16" t="s">
        <v>773</v>
      </c>
      <c r="D1168" s="16">
        <v>2492</v>
      </c>
      <c r="E1168" s="16" t="s">
        <v>776</v>
      </c>
      <c r="F1168" s="16">
        <v>1000056953</v>
      </c>
      <c r="G1168" s="17" t="s">
        <v>440</v>
      </c>
      <c r="H1168" s="18">
        <v>132000</v>
      </c>
      <c r="I1168" s="18">
        <v>23760</v>
      </c>
      <c r="J1168" s="51">
        <f t="shared" si="51"/>
        <v>155760</v>
      </c>
      <c r="K1168" s="58"/>
    </row>
    <row r="1169" spans="1:11" x14ac:dyDescent="0.25">
      <c r="A1169" s="14">
        <v>44778</v>
      </c>
      <c r="B1169" s="15" t="s">
        <v>772</v>
      </c>
      <c r="C1169" s="16" t="s">
        <v>773</v>
      </c>
      <c r="D1169" s="16">
        <v>2540</v>
      </c>
      <c r="E1169" s="16" t="s">
        <v>427</v>
      </c>
      <c r="F1169" s="16">
        <v>1000057241</v>
      </c>
      <c r="G1169" s="17" t="s">
        <v>774</v>
      </c>
      <c r="H1169" s="18">
        <v>18250</v>
      </c>
      <c r="I1169" s="18">
        <v>3285</v>
      </c>
      <c r="J1169" s="51">
        <f>H1169+I1169-K1169</f>
        <v>21535</v>
      </c>
      <c r="K1169" s="58"/>
    </row>
    <row r="1170" spans="1:11" x14ac:dyDescent="0.25">
      <c r="A1170" s="14">
        <v>44781</v>
      </c>
      <c r="B1170" s="15" t="s">
        <v>772</v>
      </c>
      <c r="C1170" s="16" t="s">
        <v>773</v>
      </c>
      <c r="D1170" s="16">
        <v>2541</v>
      </c>
      <c r="E1170" s="16" t="s">
        <v>426</v>
      </c>
      <c r="F1170" s="16">
        <v>1000057242</v>
      </c>
      <c r="G1170" s="17" t="s">
        <v>774</v>
      </c>
      <c r="H1170" s="18">
        <v>122150</v>
      </c>
      <c r="I1170" s="18">
        <v>21987</v>
      </c>
      <c r="J1170" s="51">
        <f t="shared" si="51"/>
        <v>144137</v>
      </c>
      <c r="K1170" s="58"/>
    </row>
    <row r="1171" spans="1:11" x14ac:dyDescent="0.25">
      <c r="A1171" s="14">
        <v>44855</v>
      </c>
      <c r="B1171" s="15" t="s">
        <v>772</v>
      </c>
      <c r="C1171" s="16" t="s">
        <v>773</v>
      </c>
      <c r="D1171" s="16">
        <v>2622</v>
      </c>
      <c r="E1171" s="16" t="s">
        <v>435</v>
      </c>
      <c r="F1171" s="16">
        <v>1000057735</v>
      </c>
      <c r="G1171" s="17" t="s">
        <v>1057</v>
      </c>
      <c r="H1171" s="18">
        <v>40800</v>
      </c>
      <c r="I1171" s="18">
        <v>0</v>
      </c>
      <c r="J1171" s="51">
        <f>H1171+I1171-K1171</f>
        <v>40800</v>
      </c>
      <c r="K1171" s="58"/>
    </row>
    <row r="1172" spans="1:11" x14ac:dyDescent="0.25">
      <c r="A1172" s="14">
        <v>44883</v>
      </c>
      <c r="B1172" s="15" t="s">
        <v>772</v>
      </c>
      <c r="C1172" s="16" t="s">
        <v>773</v>
      </c>
      <c r="D1172" s="16">
        <v>2660</v>
      </c>
      <c r="E1172" s="16" t="s">
        <v>1175</v>
      </c>
      <c r="F1172" s="16">
        <v>1000057920</v>
      </c>
      <c r="G1172" s="17" t="s">
        <v>762</v>
      </c>
      <c r="H1172" s="18">
        <v>8500</v>
      </c>
      <c r="I1172" s="18">
        <v>396</v>
      </c>
      <c r="J1172" s="51">
        <f t="shared" si="51"/>
        <v>8896</v>
      </c>
      <c r="K1172" s="58"/>
    </row>
    <row r="1173" spans="1:11" x14ac:dyDescent="0.25">
      <c r="A1173" s="76">
        <v>44987</v>
      </c>
      <c r="B1173" s="31" t="s">
        <v>1770</v>
      </c>
      <c r="C1173" s="32">
        <v>131257887</v>
      </c>
      <c r="D1173" s="32">
        <v>2789</v>
      </c>
      <c r="E1173" s="32" t="s">
        <v>1771</v>
      </c>
      <c r="F1173" s="32">
        <v>1000058311</v>
      </c>
      <c r="G1173" s="34" t="s">
        <v>1614</v>
      </c>
      <c r="H1173" s="38">
        <v>15200</v>
      </c>
      <c r="I1173" s="38">
        <v>0</v>
      </c>
      <c r="J1173" s="78">
        <f>SUM(H1173+I1173)</f>
        <v>15200</v>
      </c>
      <c r="K1173" s="58"/>
    </row>
    <row r="1174" spans="1:11" x14ac:dyDescent="0.25">
      <c r="A1174" s="76">
        <v>45015</v>
      </c>
      <c r="B1174" s="31" t="s">
        <v>1770</v>
      </c>
      <c r="C1174" s="32">
        <v>131257887</v>
      </c>
      <c r="D1174" s="32">
        <v>2827</v>
      </c>
      <c r="E1174" s="32" t="s">
        <v>1772</v>
      </c>
      <c r="F1174" s="32">
        <v>1000058420</v>
      </c>
      <c r="G1174" s="34" t="s">
        <v>1614</v>
      </c>
      <c r="H1174" s="38">
        <v>18000</v>
      </c>
      <c r="I1174" s="38">
        <v>3240</v>
      </c>
      <c r="J1174" s="78">
        <f>SUM(H1174+I1174)</f>
        <v>21240</v>
      </c>
      <c r="K1174" s="58"/>
    </row>
    <row r="1175" spans="1:11" x14ac:dyDescent="0.25">
      <c r="A1175" s="70"/>
      <c r="B1175" s="71" t="str">
        <f>B1176</f>
        <v xml:space="preserve">SANDRY GOMEZ RODRIGUEZ </v>
      </c>
      <c r="C1175" s="72" t="str">
        <f>C1176</f>
        <v>00109264465</v>
      </c>
      <c r="D1175" s="138" t="str">
        <f>G1176</f>
        <v>MUSLO POLLO</v>
      </c>
      <c r="E1175" s="139"/>
      <c r="F1175" s="139"/>
      <c r="G1175" s="140"/>
      <c r="H1175" s="73"/>
      <c r="I1175" s="73"/>
      <c r="J1175" s="74"/>
      <c r="K1175" s="75">
        <f>SUM(J1176:J1194)</f>
        <v>3228230</v>
      </c>
    </row>
    <row r="1176" spans="1:11" x14ac:dyDescent="0.25">
      <c r="A1176" s="14">
        <v>44509</v>
      </c>
      <c r="B1176" s="15" t="s">
        <v>9</v>
      </c>
      <c r="C1176" s="16" t="s">
        <v>118</v>
      </c>
      <c r="D1176" s="16">
        <v>343</v>
      </c>
      <c r="E1176" s="16" t="s">
        <v>319</v>
      </c>
      <c r="F1176" s="16">
        <v>1000055240</v>
      </c>
      <c r="G1176" s="17" t="s">
        <v>777</v>
      </c>
      <c r="H1176" s="18">
        <v>99860</v>
      </c>
      <c r="I1176" s="18">
        <v>0</v>
      </c>
      <c r="J1176" s="51">
        <f t="shared" ref="J1176:J1194" si="52">H1176+I1176-K1176</f>
        <v>99860</v>
      </c>
      <c r="K1176" s="58"/>
    </row>
    <row r="1177" spans="1:11" x14ac:dyDescent="0.25">
      <c r="A1177" s="14">
        <v>44561</v>
      </c>
      <c r="B1177" s="15" t="s">
        <v>9</v>
      </c>
      <c r="C1177" s="16" t="s">
        <v>118</v>
      </c>
      <c r="D1177" s="16">
        <v>363</v>
      </c>
      <c r="E1177" s="16" t="s">
        <v>412</v>
      </c>
      <c r="F1177" s="16">
        <v>1000055572</v>
      </c>
      <c r="G1177" s="17" t="s">
        <v>778</v>
      </c>
      <c r="H1177" s="18">
        <v>75800</v>
      </c>
      <c r="I1177" s="18">
        <v>0</v>
      </c>
      <c r="J1177" s="51">
        <f>H1177+I1177-K1177</f>
        <v>75800</v>
      </c>
      <c r="K1177" s="58"/>
    </row>
    <row r="1178" spans="1:11" x14ac:dyDescent="0.25">
      <c r="A1178" s="14">
        <v>44561</v>
      </c>
      <c r="B1178" s="15" t="s">
        <v>9</v>
      </c>
      <c r="C1178" s="16" t="s">
        <v>118</v>
      </c>
      <c r="D1178" s="16">
        <v>364</v>
      </c>
      <c r="E1178" s="16" t="s">
        <v>631</v>
      </c>
      <c r="F1178" s="16">
        <v>1000055573</v>
      </c>
      <c r="G1178" s="17" t="s">
        <v>779</v>
      </c>
      <c r="H1178" s="18">
        <v>75800</v>
      </c>
      <c r="I1178" s="18">
        <v>0</v>
      </c>
      <c r="J1178" s="51">
        <f t="shared" si="52"/>
        <v>75800</v>
      </c>
      <c r="K1178" s="58"/>
    </row>
    <row r="1179" spans="1:11" x14ac:dyDescent="0.25">
      <c r="A1179" s="14">
        <v>44740</v>
      </c>
      <c r="B1179" s="15" t="s">
        <v>9</v>
      </c>
      <c r="C1179" s="16" t="s">
        <v>118</v>
      </c>
      <c r="D1179" s="16">
        <v>404</v>
      </c>
      <c r="E1179" s="16" t="s">
        <v>342</v>
      </c>
      <c r="F1179" s="16" t="s">
        <v>781</v>
      </c>
      <c r="G1179" s="17" t="s">
        <v>38</v>
      </c>
      <c r="H1179" s="18">
        <v>354610</v>
      </c>
      <c r="I1179" s="18">
        <v>0</v>
      </c>
      <c r="J1179" s="51">
        <f>H1179+I1179-K1179</f>
        <v>354610</v>
      </c>
      <c r="K1179" s="58"/>
    </row>
    <row r="1180" spans="1:11" x14ac:dyDescent="0.25">
      <c r="A1180" s="14">
        <v>44926</v>
      </c>
      <c r="B1180" s="15" t="s">
        <v>9</v>
      </c>
      <c r="C1180" s="16" t="s">
        <v>118</v>
      </c>
      <c r="D1180" s="16">
        <v>404</v>
      </c>
      <c r="E1180" s="16" t="s">
        <v>342</v>
      </c>
      <c r="F1180" s="22"/>
      <c r="G1180" s="17" t="s">
        <v>38</v>
      </c>
      <c r="H1180" s="18">
        <v>354610</v>
      </c>
      <c r="I1180" s="18">
        <v>0</v>
      </c>
      <c r="J1180" s="51">
        <f t="shared" si="52"/>
        <v>354610</v>
      </c>
      <c r="K1180" s="58"/>
    </row>
    <row r="1181" spans="1:11" x14ac:dyDescent="0.25">
      <c r="A1181" s="14">
        <v>44770</v>
      </c>
      <c r="B1181" s="15" t="s">
        <v>9</v>
      </c>
      <c r="C1181" s="16" t="s">
        <v>118</v>
      </c>
      <c r="D1181" s="16">
        <v>405</v>
      </c>
      <c r="E1181" s="16" t="s">
        <v>344</v>
      </c>
      <c r="F1181" s="16">
        <v>1000057361</v>
      </c>
      <c r="G1181" s="17" t="s">
        <v>38</v>
      </c>
      <c r="H1181" s="18">
        <v>152760</v>
      </c>
      <c r="I1181" s="18">
        <v>0</v>
      </c>
      <c r="J1181" s="51">
        <f>H1181+I1181-K1181</f>
        <v>152760</v>
      </c>
      <c r="K1181" s="58"/>
    </row>
    <row r="1182" spans="1:11" x14ac:dyDescent="0.25">
      <c r="A1182" s="14">
        <v>44796</v>
      </c>
      <c r="B1182" s="15" t="s">
        <v>9</v>
      </c>
      <c r="C1182" s="16" t="s">
        <v>118</v>
      </c>
      <c r="D1182" s="16">
        <v>412</v>
      </c>
      <c r="E1182" s="16" t="s">
        <v>782</v>
      </c>
      <c r="F1182" s="16">
        <v>1000057361</v>
      </c>
      <c r="G1182" s="17" t="s">
        <v>38</v>
      </c>
      <c r="H1182" s="18">
        <v>152760</v>
      </c>
      <c r="I1182" s="18">
        <v>0</v>
      </c>
      <c r="J1182" s="51">
        <f t="shared" si="52"/>
        <v>152760</v>
      </c>
      <c r="K1182" s="58"/>
    </row>
    <row r="1183" spans="1:11" x14ac:dyDescent="0.25">
      <c r="A1183" s="14">
        <v>44813</v>
      </c>
      <c r="B1183" s="15" t="s">
        <v>9</v>
      </c>
      <c r="C1183" s="16" t="s">
        <v>118</v>
      </c>
      <c r="D1183" s="16">
        <v>413</v>
      </c>
      <c r="E1183" s="16" t="s">
        <v>428</v>
      </c>
      <c r="F1183" s="16">
        <v>1000057458</v>
      </c>
      <c r="G1183" s="17" t="s">
        <v>38</v>
      </c>
      <c r="H1183" s="18">
        <v>152760</v>
      </c>
      <c r="I1183" s="18">
        <v>0</v>
      </c>
      <c r="J1183" s="51">
        <f>H1183+I1183-K1183</f>
        <v>152760</v>
      </c>
      <c r="K1183" s="58"/>
    </row>
    <row r="1184" spans="1:11" x14ac:dyDescent="0.25">
      <c r="A1184" s="14">
        <v>44827</v>
      </c>
      <c r="B1184" s="15" t="s">
        <v>9</v>
      </c>
      <c r="C1184" s="16" t="s">
        <v>118</v>
      </c>
      <c r="D1184" s="16">
        <v>415</v>
      </c>
      <c r="E1184" s="16" t="s">
        <v>426</v>
      </c>
      <c r="F1184" s="16">
        <v>1000057566</v>
      </c>
      <c r="G1184" s="17" t="s">
        <v>38</v>
      </c>
      <c r="H1184" s="18">
        <v>152760</v>
      </c>
      <c r="I1184" s="18">
        <v>0</v>
      </c>
      <c r="J1184" s="51">
        <f t="shared" si="52"/>
        <v>152760</v>
      </c>
      <c r="K1184" s="58"/>
    </row>
    <row r="1185" spans="1:11" ht="57.75" x14ac:dyDescent="0.25">
      <c r="A1185" s="14">
        <v>44841</v>
      </c>
      <c r="B1185" s="15" t="s">
        <v>9</v>
      </c>
      <c r="C1185" s="16" t="s">
        <v>118</v>
      </c>
      <c r="D1185" s="16">
        <v>417</v>
      </c>
      <c r="E1185" s="16" t="s">
        <v>1059</v>
      </c>
      <c r="F1185" s="22" t="s">
        <v>1058</v>
      </c>
      <c r="G1185" s="17" t="s">
        <v>38</v>
      </c>
      <c r="H1185" s="18">
        <v>152760</v>
      </c>
      <c r="I1185" s="18">
        <v>0</v>
      </c>
      <c r="J1185" s="51">
        <f>H1185+I1185-K1185</f>
        <v>152760</v>
      </c>
      <c r="K1185" s="58"/>
    </row>
    <row r="1186" spans="1:11" ht="57.75" x14ac:dyDescent="0.25">
      <c r="A1186" s="14">
        <v>44852</v>
      </c>
      <c r="B1186" s="15" t="s">
        <v>9</v>
      </c>
      <c r="C1186" s="16" t="s">
        <v>118</v>
      </c>
      <c r="D1186" s="16">
        <v>418</v>
      </c>
      <c r="E1186" s="16" t="s">
        <v>431</v>
      </c>
      <c r="F1186" s="22" t="s">
        <v>1058</v>
      </c>
      <c r="G1186" s="17" t="s">
        <v>38</v>
      </c>
      <c r="H1186" s="18">
        <v>152760</v>
      </c>
      <c r="I1186" s="18">
        <v>0</v>
      </c>
      <c r="J1186" s="51">
        <f t="shared" si="52"/>
        <v>152760</v>
      </c>
      <c r="K1186" s="58"/>
    </row>
    <row r="1187" spans="1:11" ht="57.75" x14ac:dyDescent="0.25">
      <c r="A1187" s="14">
        <v>44882</v>
      </c>
      <c r="B1187" s="15" t="s">
        <v>9</v>
      </c>
      <c r="C1187" s="16" t="s">
        <v>118</v>
      </c>
      <c r="D1187" s="25">
        <v>421</v>
      </c>
      <c r="E1187" s="25" t="s">
        <v>1278</v>
      </c>
      <c r="F1187" s="26" t="s">
        <v>1058</v>
      </c>
      <c r="G1187" s="27" t="s">
        <v>38</v>
      </c>
      <c r="H1187" s="18">
        <v>152760</v>
      </c>
      <c r="I1187" s="18">
        <v>0</v>
      </c>
      <c r="J1187" s="51">
        <f>H1187+I1187-K1187</f>
        <v>152760</v>
      </c>
      <c r="K1187" s="58"/>
    </row>
    <row r="1188" spans="1:11" ht="57.75" x14ac:dyDescent="0.25">
      <c r="A1188" s="14">
        <v>44914</v>
      </c>
      <c r="B1188" s="15" t="s">
        <v>9</v>
      </c>
      <c r="C1188" s="49" t="s">
        <v>118</v>
      </c>
      <c r="D1188" s="32">
        <v>427</v>
      </c>
      <c r="E1188" s="32" t="s">
        <v>1279</v>
      </c>
      <c r="F1188" s="33" t="s">
        <v>1058</v>
      </c>
      <c r="G1188" s="34" t="s">
        <v>38</v>
      </c>
      <c r="H1188" s="53">
        <v>152760</v>
      </c>
      <c r="I1188" s="18">
        <v>0</v>
      </c>
      <c r="J1188" s="51">
        <f t="shared" si="52"/>
        <v>152760</v>
      </c>
      <c r="K1188" s="58"/>
    </row>
    <row r="1189" spans="1:11" ht="57.75" x14ac:dyDescent="0.25">
      <c r="A1189" s="14">
        <v>44897</v>
      </c>
      <c r="B1189" s="15" t="s">
        <v>9</v>
      </c>
      <c r="C1189" s="49" t="s">
        <v>118</v>
      </c>
      <c r="D1189" s="32">
        <v>429</v>
      </c>
      <c r="E1189" s="32" t="s">
        <v>1277</v>
      </c>
      <c r="F1189" s="33" t="s">
        <v>1058</v>
      </c>
      <c r="G1189" s="34" t="s">
        <v>38</v>
      </c>
      <c r="H1189" s="53">
        <v>152760</v>
      </c>
      <c r="I1189" s="18">
        <v>0</v>
      </c>
      <c r="J1189" s="51">
        <f>H1189+I1189-K1189</f>
        <v>152760</v>
      </c>
      <c r="K1189" s="58"/>
    </row>
    <row r="1190" spans="1:11" x14ac:dyDescent="0.25">
      <c r="A1190" s="14">
        <v>44926</v>
      </c>
      <c r="B1190" s="15" t="s">
        <v>9</v>
      </c>
      <c r="C1190" s="49" t="s">
        <v>118</v>
      </c>
      <c r="D1190" s="32">
        <v>432</v>
      </c>
      <c r="E1190" s="32" t="s">
        <v>1167</v>
      </c>
      <c r="F1190" s="33"/>
      <c r="G1190" s="34" t="s">
        <v>38</v>
      </c>
      <c r="H1190" s="53">
        <v>111600</v>
      </c>
      <c r="I1190" s="18">
        <v>0</v>
      </c>
      <c r="J1190" s="51">
        <f t="shared" si="52"/>
        <v>111600</v>
      </c>
      <c r="K1190" s="58"/>
    </row>
    <row r="1191" spans="1:11" x14ac:dyDescent="0.25">
      <c r="A1191" s="14">
        <v>44940</v>
      </c>
      <c r="B1191" s="15" t="s">
        <v>9</v>
      </c>
      <c r="C1191" s="49" t="s">
        <v>118</v>
      </c>
      <c r="D1191" s="32">
        <v>470</v>
      </c>
      <c r="E1191" s="32" t="s">
        <v>1123</v>
      </c>
      <c r="F1191" s="33" t="s">
        <v>1533</v>
      </c>
      <c r="G1191" s="34" t="s">
        <v>38</v>
      </c>
      <c r="H1191" s="53">
        <v>197910</v>
      </c>
      <c r="I1191" s="18">
        <v>0</v>
      </c>
      <c r="J1191" s="51">
        <f>H1191+I1191-K1191</f>
        <v>197910</v>
      </c>
      <c r="K1191" s="58"/>
    </row>
    <row r="1192" spans="1:11" x14ac:dyDescent="0.25">
      <c r="A1192" s="14">
        <v>44946</v>
      </c>
      <c r="B1192" s="15" t="s">
        <v>9</v>
      </c>
      <c r="C1192" s="49" t="s">
        <v>118</v>
      </c>
      <c r="D1192" s="32">
        <v>472</v>
      </c>
      <c r="E1192" s="32" t="s">
        <v>1773</v>
      </c>
      <c r="F1192" s="33" t="s">
        <v>1533</v>
      </c>
      <c r="G1192" s="34" t="s">
        <v>38</v>
      </c>
      <c r="H1192" s="53">
        <v>194400</v>
      </c>
      <c r="I1192" s="18">
        <v>0</v>
      </c>
      <c r="J1192" s="51">
        <f t="shared" si="52"/>
        <v>194400</v>
      </c>
      <c r="K1192" s="58"/>
    </row>
    <row r="1193" spans="1:11" x14ac:dyDescent="0.25">
      <c r="A1193" s="14">
        <v>44981</v>
      </c>
      <c r="B1193" s="15" t="s">
        <v>9</v>
      </c>
      <c r="C1193" s="49" t="s">
        <v>118</v>
      </c>
      <c r="D1193" s="32">
        <v>473</v>
      </c>
      <c r="E1193" s="32" t="s">
        <v>1774</v>
      </c>
      <c r="F1193" s="33" t="s">
        <v>1534</v>
      </c>
      <c r="G1193" s="34" t="s">
        <v>38</v>
      </c>
      <c r="H1193" s="53">
        <v>194400</v>
      </c>
      <c r="I1193" s="18">
        <v>0</v>
      </c>
      <c r="J1193" s="51">
        <f>H1193+I1193-K1193</f>
        <v>194400</v>
      </c>
      <c r="K1193" s="58"/>
    </row>
    <row r="1194" spans="1:11" x14ac:dyDescent="0.25">
      <c r="A1194" s="14">
        <v>44964</v>
      </c>
      <c r="B1194" s="15" t="s">
        <v>9</v>
      </c>
      <c r="C1194" s="49" t="s">
        <v>118</v>
      </c>
      <c r="D1194" s="32">
        <v>474</v>
      </c>
      <c r="E1194" s="32" t="s">
        <v>1200</v>
      </c>
      <c r="F1194" s="33" t="s">
        <v>1534</v>
      </c>
      <c r="G1194" s="34" t="s">
        <v>38</v>
      </c>
      <c r="H1194" s="53">
        <v>194400</v>
      </c>
      <c r="I1194" s="18">
        <v>0</v>
      </c>
      <c r="J1194" s="51">
        <f t="shared" si="52"/>
        <v>194400</v>
      </c>
      <c r="K1194" s="58"/>
    </row>
    <row r="1195" spans="1:11" x14ac:dyDescent="0.25">
      <c r="A1195" s="70"/>
      <c r="B1195" s="71" t="str">
        <f>B1196</f>
        <v xml:space="preserve">SDE SOLUCIONES MEDICAS SRL </v>
      </c>
      <c r="C1195" s="89" t="str">
        <f>C1196</f>
        <v>132206827</v>
      </c>
      <c r="D1195" s="144" t="str">
        <f>G1196</f>
        <v>MAT. MED. Q</v>
      </c>
      <c r="E1195" s="145"/>
      <c r="F1195" s="145"/>
      <c r="G1195" s="145"/>
      <c r="H1195" s="88"/>
      <c r="I1195" s="73"/>
      <c r="J1195" s="74"/>
      <c r="K1195" s="75">
        <f>SUM(J1196:J1197)</f>
        <v>42800</v>
      </c>
    </row>
    <row r="1196" spans="1:11" x14ac:dyDescent="0.25">
      <c r="A1196" s="14">
        <v>44713</v>
      </c>
      <c r="B1196" s="15" t="s">
        <v>783</v>
      </c>
      <c r="C1196" s="49" t="s">
        <v>784</v>
      </c>
      <c r="D1196" s="32">
        <v>18</v>
      </c>
      <c r="E1196" s="32" t="s">
        <v>364</v>
      </c>
      <c r="F1196" s="32">
        <v>1000056760</v>
      </c>
      <c r="G1196" s="34" t="s">
        <v>785</v>
      </c>
      <c r="H1196" s="53">
        <v>42800</v>
      </c>
      <c r="I1196" s="18">
        <v>0</v>
      </c>
      <c r="J1196" s="51">
        <f>H1196+I1196-K1196</f>
        <v>42800</v>
      </c>
      <c r="K1196" s="58"/>
    </row>
    <row r="1197" spans="1:11" x14ac:dyDescent="0.25">
      <c r="A1197" s="70"/>
      <c r="B1197" s="71" t="s">
        <v>786</v>
      </c>
      <c r="C1197" s="89" t="s">
        <v>787</v>
      </c>
      <c r="D1197" s="144" t="s">
        <v>18</v>
      </c>
      <c r="E1197" s="145"/>
      <c r="F1197" s="145"/>
      <c r="G1197" s="145"/>
      <c r="H1197" s="88"/>
      <c r="I1197" s="73"/>
      <c r="J1197" s="74"/>
      <c r="K1197" s="75">
        <f>SUM(J1198:J1219)</f>
        <v>3048740</v>
      </c>
    </row>
    <row r="1198" spans="1:11" x14ac:dyDescent="0.25">
      <c r="A1198" s="14">
        <v>44616</v>
      </c>
      <c r="B1198" s="15" t="s">
        <v>786</v>
      </c>
      <c r="C1198" s="49" t="s">
        <v>787</v>
      </c>
      <c r="D1198" s="32">
        <v>20865</v>
      </c>
      <c r="E1198" s="32" t="s">
        <v>793</v>
      </c>
      <c r="F1198" s="32">
        <v>1000056088</v>
      </c>
      <c r="G1198" s="34" t="s">
        <v>794</v>
      </c>
      <c r="H1198" s="53">
        <v>103000</v>
      </c>
      <c r="I1198" s="18">
        <v>0</v>
      </c>
      <c r="J1198" s="51">
        <f t="shared" ref="J1198:J1216" si="53">H1198+I1198-K1198</f>
        <v>103000</v>
      </c>
      <c r="K1198" s="58"/>
    </row>
    <row r="1199" spans="1:11" x14ac:dyDescent="0.25">
      <c r="A1199" s="14">
        <v>44623</v>
      </c>
      <c r="B1199" s="15" t="s">
        <v>786</v>
      </c>
      <c r="C1199" s="49" t="s">
        <v>787</v>
      </c>
      <c r="D1199" s="32">
        <v>20952</v>
      </c>
      <c r="E1199" s="32" t="s">
        <v>795</v>
      </c>
      <c r="F1199" s="32">
        <v>1000056146</v>
      </c>
      <c r="G1199" s="34" t="s">
        <v>18</v>
      </c>
      <c r="H1199" s="53">
        <v>115000</v>
      </c>
      <c r="I1199" s="18">
        <v>0</v>
      </c>
      <c r="J1199" s="51">
        <f t="shared" si="53"/>
        <v>115000</v>
      </c>
      <c r="K1199" s="58"/>
    </row>
    <row r="1200" spans="1:11" x14ac:dyDescent="0.25">
      <c r="A1200" s="14">
        <v>44631</v>
      </c>
      <c r="B1200" s="15" t="s">
        <v>786</v>
      </c>
      <c r="C1200" s="16" t="s">
        <v>787</v>
      </c>
      <c r="D1200" s="39">
        <v>21030</v>
      </c>
      <c r="E1200" s="39" t="s">
        <v>796</v>
      </c>
      <c r="F1200" s="39">
        <v>1000056186</v>
      </c>
      <c r="G1200" s="41" t="s">
        <v>18</v>
      </c>
      <c r="H1200" s="18">
        <v>125000</v>
      </c>
      <c r="I1200" s="18">
        <v>0</v>
      </c>
      <c r="J1200" s="51">
        <f t="shared" si="53"/>
        <v>125000</v>
      </c>
      <c r="K1200" s="58"/>
    </row>
    <row r="1201" spans="1:11" x14ac:dyDescent="0.25">
      <c r="A1201" s="14">
        <v>44649</v>
      </c>
      <c r="B1201" s="15" t="s">
        <v>786</v>
      </c>
      <c r="C1201" s="16" t="s">
        <v>787</v>
      </c>
      <c r="D1201" s="16">
        <v>21186</v>
      </c>
      <c r="E1201" s="16" t="s">
        <v>797</v>
      </c>
      <c r="F1201" s="16">
        <v>1000056310</v>
      </c>
      <c r="G1201" s="17" t="s">
        <v>18</v>
      </c>
      <c r="H1201" s="18">
        <v>135000</v>
      </c>
      <c r="I1201" s="18">
        <v>0</v>
      </c>
      <c r="J1201" s="51">
        <f t="shared" si="53"/>
        <v>135000</v>
      </c>
      <c r="K1201" s="58"/>
    </row>
    <row r="1202" spans="1:11" x14ac:dyDescent="0.25">
      <c r="A1202" s="14">
        <v>44672</v>
      </c>
      <c r="B1202" s="15" t="s">
        <v>786</v>
      </c>
      <c r="C1202" s="16" t="s">
        <v>787</v>
      </c>
      <c r="D1202" s="16">
        <v>21508</v>
      </c>
      <c r="E1202" s="16" t="s">
        <v>798</v>
      </c>
      <c r="F1202" s="16">
        <v>1000056500</v>
      </c>
      <c r="G1202" s="17" t="s">
        <v>18</v>
      </c>
      <c r="H1202" s="18">
        <v>69900</v>
      </c>
      <c r="I1202" s="18">
        <v>0</v>
      </c>
      <c r="J1202" s="51">
        <f t="shared" si="53"/>
        <v>69900</v>
      </c>
      <c r="K1202" s="58"/>
    </row>
    <row r="1203" spans="1:11" x14ac:dyDescent="0.25">
      <c r="A1203" s="14">
        <v>44711</v>
      </c>
      <c r="B1203" s="15" t="s">
        <v>786</v>
      </c>
      <c r="C1203" s="16" t="s">
        <v>787</v>
      </c>
      <c r="D1203" s="16">
        <v>22051</v>
      </c>
      <c r="E1203" s="16" t="s">
        <v>799</v>
      </c>
      <c r="F1203" s="16">
        <v>1000056759</v>
      </c>
      <c r="G1203" s="17" t="s">
        <v>18</v>
      </c>
      <c r="H1203" s="18">
        <v>135000</v>
      </c>
      <c r="I1203" s="18">
        <v>0</v>
      </c>
      <c r="J1203" s="51">
        <f t="shared" si="53"/>
        <v>135000</v>
      </c>
      <c r="K1203" s="58"/>
    </row>
    <row r="1204" spans="1:11" x14ac:dyDescent="0.25">
      <c r="A1204" s="14">
        <v>44715</v>
      </c>
      <c r="B1204" s="15" t="s">
        <v>786</v>
      </c>
      <c r="C1204" s="16" t="s">
        <v>787</v>
      </c>
      <c r="D1204" s="16">
        <v>22122</v>
      </c>
      <c r="E1204" s="16" t="s">
        <v>800</v>
      </c>
      <c r="F1204" s="16">
        <v>1000056809</v>
      </c>
      <c r="G1204" s="17" t="s">
        <v>18</v>
      </c>
      <c r="H1204" s="18">
        <v>156000</v>
      </c>
      <c r="I1204" s="18">
        <v>0</v>
      </c>
      <c r="J1204" s="51">
        <f t="shared" si="53"/>
        <v>156000</v>
      </c>
      <c r="K1204" s="58"/>
    </row>
    <row r="1205" spans="1:11" x14ac:dyDescent="0.25">
      <c r="A1205" s="14">
        <v>44721</v>
      </c>
      <c r="B1205" s="15" t="s">
        <v>786</v>
      </c>
      <c r="C1205" s="16" t="s">
        <v>787</v>
      </c>
      <c r="D1205" s="16">
        <v>22226</v>
      </c>
      <c r="E1205" s="16" t="s">
        <v>801</v>
      </c>
      <c r="F1205" s="16">
        <v>1000056847</v>
      </c>
      <c r="G1205" s="17" t="s">
        <v>18</v>
      </c>
      <c r="H1205" s="18">
        <v>120000</v>
      </c>
      <c r="I1205" s="18">
        <v>0</v>
      </c>
      <c r="J1205" s="51">
        <f t="shared" si="53"/>
        <v>120000</v>
      </c>
      <c r="K1205" s="58"/>
    </row>
    <row r="1206" spans="1:11" x14ac:dyDescent="0.25">
      <c r="A1206" s="14">
        <v>44762</v>
      </c>
      <c r="B1206" s="15" t="s">
        <v>786</v>
      </c>
      <c r="C1206" s="16" t="s">
        <v>787</v>
      </c>
      <c r="D1206" s="16">
        <v>22391</v>
      </c>
      <c r="E1206" s="16" t="s">
        <v>802</v>
      </c>
      <c r="F1206" s="16">
        <v>1000056926</v>
      </c>
      <c r="G1206" s="17" t="s">
        <v>18</v>
      </c>
      <c r="H1206" s="18">
        <v>80000</v>
      </c>
      <c r="I1206" s="18">
        <v>0</v>
      </c>
      <c r="J1206" s="51">
        <f t="shared" si="53"/>
        <v>80000</v>
      </c>
      <c r="K1206" s="58"/>
    </row>
    <row r="1207" spans="1:11" x14ac:dyDescent="0.25">
      <c r="A1207" s="14">
        <v>44743</v>
      </c>
      <c r="B1207" s="15" t="s">
        <v>786</v>
      </c>
      <c r="C1207" s="16" t="s">
        <v>787</v>
      </c>
      <c r="D1207" s="16">
        <v>22568</v>
      </c>
      <c r="E1207" s="16" t="s">
        <v>803</v>
      </c>
      <c r="F1207" s="16">
        <v>1000057011</v>
      </c>
      <c r="G1207" s="17" t="s">
        <v>18</v>
      </c>
      <c r="H1207" s="18">
        <v>90000</v>
      </c>
      <c r="I1207" s="18">
        <v>0</v>
      </c>
      <c r="J1207" s="51">
        <f t="shared" si="53"/>
        <v>90000</v>
      </c>
      <c r="K1207" s="58"/>
    </row>
    <row r="1208" spans="1:11" x14ac:dyDescent="0.25">
      <c r="A1208" s="14">
        <v>44813</v>
      </c>
      <c r="B1208" s="15" t="s">
        <v>786</v>
      </c>
      <c r="C1208" s="16" t="s">
        <v>787</v>
      </c>
      <c r="D1208" s="49">
        <v>23783</v>
      </c>
      <c r="E1208" s="16" t="s">
        <v>789</v>
      </c>
      <c r="F1208" s="16">
        <v>1000057482</v>
      </c>
      <c r="G1208" s="17" t="s">
        <v>18</v>
      </c>
      <c r="H1208" s="18">
        <v>3750</v>
      </c>
      <c r="I1208" s="18">
        <v>0</v>
      </c>
      <c r="J1208" s="65">
        <f t="shared" si="53"/>
        <v>3750</v>
      </c>
      <c r="K1208" s="58"/>
    </row>
    <row r="1209" spans="1:11" x14ac:dyDescent="0.25">
      <c r="A1209" s="14">
        <v>44813</v>
      </c>
      <c r="B1209" s="15" t="s">
        <v>786</v>
      </c>
      <c r="C1209" s="16" t="s">
        <v>787</v>
      </c>
      <c r="D1209" s="49">
        <v>23785</v>
      </c>
      <c r="E1209" s="16" t="s">
        <v>790</v>
      </c>
      <c r="F1209" s="16">
        <v>1000057485</v>
      </c>
      <c r="G1209" s="17" t="s">
        <v>18</v>
      </c>
      <c r="H1209" s="18">
        <v>59600</v>
      </c>
      <c r="I1209" s="18">
        <v>0</v>
      </c>
      <c r="J1209" s="65">
        <f t="shared" si="53"/>
        <v>59600</v>
      </c>
      <c r="K1209" s="58"/>
    </row>
    <row r="1210" spans="1:11" x14ac:dyDescent="0.25">
      <c r="A1210" s="14">
        <v>44816</v>
      </c>
      <c r="B1210" s="15" t="s">
        <v>786</v>
      </c>
      <c r="C1210" s="16" t="s">
        <v>787</v>
      </c>
      <c r="D1210" s="49">
        <v>23819</v>
      </c>
      <c r="E1210" s="16" t="s">
        <v>791</v>
      </c>
      <c r="F1210" s="16">
        <v>1000057499</v>
      </c>
      <c r="G1210" s="17" t="s">
        <v>18</v>
      </c>
      <c r="H1210" s="18">
        <v>37500</v>
      </c>
      <c r="I1210" s="18">
        <v>0</v>
      </c>
      <c r="J1210" s="65">
        <f t="shared" si="53"/>
        <v>37500</v>
      </c>
      <c r="K1210" s="58"/>
    </row>
    <row r="1211" spans="1:11" x14ac:dyDescent="0.25">
      <c r="A1211" s="14">
        <v>44820</v>
      </c>
      <c r="B1211" s="15" t="s">
        <v>786</v>
      </c>
      <c r="C1211" s="16" t="s">
        <v>787</v>
      </c>
      <c r="D1211" s="49">
        <v>23929</v>
      </c>
      <c r="E1211" s="16" t="s">
        <v>792</v>
      </c>
      <c r="F1211" s="16">
        <v>1000057536</v>
      </c>
      <c r="G1211" s="17" t="s">
        <v>18</v>
      </c>
      <c r="H1211" s="18">
        <v>134400</v>
      </c>
      <c r="I1211" s="18">
        <v>0</v>
      </c>
      <c r="J1211" s="65">
        <f t="shared" si="53"/>
        <v>134400</v>
      </c>
      <c r="K1211" s="58"/>
    </row>
    <row r="1212" spans="1:11" x14ac:dyDescent="0.25">
      <c r="A1212" s="14">
        <v>44833</v>
      </c>
      <c r="B1212" s="15" t="s">
        <v>786</v>
      </c>
      <c r="C1212" s="16" t="s">
        <v>787</v>
      </c>
      <c r="D1212" s="49">
        <v>24167</v>
      </c>
      <c r="E1212" s="16" t="s">
        <v>804</v>
      </c>
      <c r="F1212" s="16">
        <v>1000057637</v>
      </c>
      <c r="G1212" s="17" t="s">
        <v>18</v>
      </c>
      <c r="H1212" s="18">
        <v>119200</v>
      </c>
      <c r="I1212" s="18">
        <v>0</v>
      </c>
      <c r="J1212" s="65">
        <f t="shared" si="53"/>
        <v>119200</v>
      </c>
      <c r="K1212" s="58"/>
    </row>
    <row r="1213" spans="1:11" x14ac:dyDescent="0.25">
      <c r="A1213" s="14">
        <v>44833</v>
      </c>
      <c r="B1213" s="15" t="s">
        <v>786</v>
      </c>
      <c r="C1213" s="16" t="s">
        <v>787</v>
      </c>
      <c r="D1213" s="49">
        <v>24182</v>
      </c>
      <c r="E1213" s="16" t="s">
        <v>805</v>
      </c>
      <c r="F1213" s="16"/>
      <c r="G1213" s="17" t="s">
        <v>18</v>
      </c>
      <c r="H1213" s="18">
        <v>150000</v>
      </c>
      <c r="I1213" s="18">
        <v>0</v>
      </c>
      <c r="J1213" s="65">
        <f t="shared" si="53"/>
        <v>150000</v>
      </c>
      <c r="K1213" s="58"/>
    </row>
    <row r="1214" spans="1:11" ht="57.75" x14ac:dyDescent="0.25">
      <c r="A1214" s="14">
        <v>44908</v>
      </c>
      <c r="B1214" s="15" t="s">
        <v>786</v>
      </c>
      <c r="C1214" s="16" t="s">
        <v>787</v>
      </c>
      <c r="D1214" s="49">
        <v>24759</v>
      </c>
      <c r="E1214" s="16" t="s">
        <v>1282</v>
      </c>
      <c r="F1214" s="22" t="s">
        <v>1098</v>
      </c>
      <c r="G1214" s="17" t="s">
        <v>18</v>
      </c>
      <c r="H1214" s="18">
        <v>399600</v>
      </c>
      <c r="I1214" s="18">
        <v>0</v>
      </c>
      <c r="J1214" s="51">
        <f t="shared" si="53"/>
        <v>399600</v>
      </c>
      <c r="K1214" s="58"/>
    </row>
    <row r="1215" spans="1:11" ht="57.75" x14ac:dyDescent="0.25">
      <c r="A1215" s="14">
        <v>44908</v>
      </c>
      <c r="B1215" s="15" t="s">
        <v>786</v>
      </c>
      <c r="C1215" s="16" t="s">
        <v>787</v>
      </c>
      <c r="D1215" s="49">
        <v>25779</v>
      </c>
      <c r="E1215" s="16" t="s">
        <v>1280</v>
      </c>
      <c r="F1215" s="22" t="s">
        <v>1281</v>
      </c>
      <c r="G1215" s="17" t="s">
        <v>18</v>
      </c>
      <c r="H1215" s="18">
        <v>387400</v>
      </c>
      <c r="I1215" s="18">
        <v>0</v>
      </c>
      <c r="J1215" s="51">
        <f t="shared" si="53"/>
        <v>387400</v>
      </c>
      <c r="K1215" s="58"/>
    </row>
    <row r="1216" spans="1:11" x14ac:dyDescent="0.25">
      <c r="A1216" s="43">
        <v>44960</v>
      </c>
      <c r="B1216" s="15" t="s">
        <v>786</v>
      </c>
      <c r="C1216" s="16" t="s">
        <v>787</v>
      </c>
      <c r="D1216" s="49">
        <v>26531</v>
      </c>
      <c r="E1216" s="16" t="s">
        <v>1535</v>
      </c>
      <c r="F1216" s="22">
        <v>1000058227</v>
      </c>
      <c r="G1216" s="17" t="s">
        <v>18</v>
      </c>
      <c r="H1216" s="44">
        <v>163990</v>
      </c>
      <c r="I1216" s="18">
        <v>0</v>
      </c>
      <c r="J1216" s="51">
        <f t="shared" si="53"/>
        <v>163990</v>
      </c>
      <c r="K1216" s="58"/>
    </row>
    <row r="1217" spans="1:11" x14ac:dyDescent="0.25">
      <c r="A1217" s="76">
        <v>44988</v>
      </c>
      <c r="B1217" s="31" t="s">
        <v>1775</v>
      </c>
      <c r="C1217" s="32">
        <v>130468516</v>
      </c>
      <c r="D1217" s="32">
        <v>26962</v>
      </c>
      <c r="E1217" s="32" t="s">
        <v>1776</v>
      </c>
      <c r="F1217" s="32">
        <v>1000058323</v>
      </c>
      <c r="G1217" s="34" t="s">
        <v>37</v>
      </c>
      <c r="H1217" s="38">
        <v>180000</v>
      </c>
      <c r="I1217" s="38">
        <v>0</v>
      </c>
      <c r="J1217" s="78">
        <f t="shared" ref="J1217:J1222" si="54">SUM(H1217+I1217)</f>
        <v>180000</v>
      </c>
      <c r="K1217" s="58"/>
    </row>
    <row r="1218" spans="1:11" x14ac:dyDescent="0.25">
      <c r="A1218" s="76">
        <v>44995</v>
      </c>
      <c r="B1218" s="31" t="s">
        <v>1775</v>
      </c>
      <c r="C1218" s="32">
        <v>130468516</v>
      </c>
      <c r="D1218" s="32">
        <v>27053</v>
      </c>
      <c r="E1218" s="32" t="s">
        <v>1777</v>
      </c>
      <c r="F1218" s="32">
        <v>1000058348</v>
      </c>
      <c r="G1218" s="34" t="s">
        <v>37</v>
      </c>
      <c r="H1218" s="38">
        <v>104400</v>
      </c>
      <c r="I1218" s="38">
        <v>0</v>
      </c>
      <c r="J1218" s="78">
        <f t="shared" si="54"/>
        <v>104400</v>
      </c>
      <c r="K1218" s="58"/>
    </row>
    <row r="1219" spans="1:11" x14ac:dyDescent="0.25">
      <c r="A1219" s="76">
        <v>44995</v>
      </c>
      <c r="B1219" s="31" t="s">
        <v>1775</v>
      </c>
      <c r="C1219" s="32">
        <v>130468516</v>
      </c>
      <c r="D1219" s="32">
        <v>27052</v>
      </c>
      <c r="E1219" s="32" t="s">
        <v>1778</v>
      </c>
      <c r="F1219" s="32">
        <v>1000058349</v>
      </c>
      <c r="G1219" s="34" t="s">
        <v>37</v>
      </c>
      <c r="H1219" s="38">
        <v>180000</v>
      </c>
      <c r="I1219" s="38">
        <v>0</v>
      </c>
      <c r="J1219" s="78">
        <f t="shared" si="54"/>
        <v>180000</v>
      </c>
      <c r="K1219" s="58"/>
    </row>
    <row r="1220" spans="1:11" x14ac:dyDescent="0.25">
      <c r="A1220" s="70"/>
      <c r="B1220" s="71" t="s">
        <v>1779</v>
      </c>
      <c r="C1220" s="72">
        <v>101670541</v>
      </c>
      <c r="D1220" s="138" t="s">
        <v>771</v>
      </c>
      <c r="E1220" s="139"/>
      <c r="F1220" s="139"/>
      <c r="G1220" s="140"/>
      <c r="H1220" s="73"/>
      <c r="I1220" s="73"/>
      <c r="J1220" s="74"/>
      <c r="K1220" s="75">
        <f>SUM(J1221:J1222)</f>
        <v>1339075.8</v>
      </c>
    </row>
    <row r="1221" spans="1:11" x14ac:dyDescent="0.25">
      <c r="A1221" s="76">
        <v>44987</v>
      </c>
      <c r="B1221" s="31" t="s">
        <v>1779</v>
      </c>
      <c r="C1221" s="32">
        <v>101670541</v>
      </c>
      <c r="D1221" s="32">
        <v>20230994</v>
      </c>
      <c r="E1221" s="32" t="s">
        <v>1780</v>
      </c>
      <c r="F1221" s="32" t="s">
        <v>1781</v>
      </c>
      <c r="G1221" s="34" t="s">
        <v>1782</v>
      </c>
      <c r="H1221" s="38">
        <v>1091890</v>
      </c>
      <c r="I1221" s="38">
        <v>196540.2</v>
      </c>
      <c r="J1221" s="78">
        <f t="shared" si="54"/>
        <v>1288430.2</v>
      </c>
      <c r="K1221" s="58"/>
    </row>
    <row r="1222" spans="1:11" x14ac:dyDescent="0.25">
      <c r="A1222" s="76">
        <v>44987</v>
      </c>
      <c r="B1222" s="31" t="s">
        <v>1779</v>
      </c>
      <c r="C1222" s="32">
        <v>101670541</v>
      </c>
      <c r="D1222" s="32">
        <v>20230996</v>
      </c>
      <c r="E1222" s="32" t="s">
        <v>493</v>
      </c>
      <c r="F1222" s="32">
        <v>1000058290</v>
      </c>
      <c r="G1222" s="34" t="s">
        <v>1783</v>
      </c>
      <c r="H1222" s="38">
        <v>42920</v>
      </c>
      <c r="I1222" s="38">
        <v>7725.6</v>
      </c>
      <c r="J1222" s="78">
        <f t="shared" si="54"/>
        <v>50645.599999999999</v>
      </c>
      <c r="K1222" s="58"/>
    </row>
    <row r="1223" spans="1:11" x14ac:dyDescent="0.25">
      <c r="A1223" s="70"/>
      <c r="B1223" s="71" t="s">
        <v>119</v>
      </c>
      <c r="C1223" s="72">
        <v>101572884</v>
      </c>
      <c r="D1223" s="138" t="s">
        <v>771</v>
      </c>
      <c r="E1223" s="139"/>
      <c r="F1223" s="139"/>
      <c r="G1223" s="140"/>
      <c r="H1223" s="73"/>
      <c r="I1223" s="73"/>
      <c r="J1223" s="74"/>
      <c r="K1223" s="75">
        <f>SUM(J1224:J1228)</f>
        <v>261486.9</v>
      </c>
    </row>
    <row r="1224" spans="1:11" x14ac:dyDescent="0.25">
      <c r="A1224" s="14">
        <v>44510</v>
      </c>
      <c r="B1224" s="15" t="s">
        <v>119</v>
      </c>
      <c r="C1224" s="16">
        <v>101572884</v>
      </c>
      <c r="D1224" s="16">
        <v>857</v>
      </c>
      <c r="E1224" s="16" t="s">
        <v>806</v>
      </c>
      <c r="F1224" s="16">
        <v>1000055263</v>
      </c>
      <c r="G1224" s="17" t="s">
        <v>807</v>
      </c>
      <c r="H1224" s="18">
        <v>84500</v>
      </c>
      <c r="I1224" s="18">
        <v>15210</v>
      </c>
      <c r="J1224" s="51">
        <f>H1224+I1224-K1224</f>
        <v>99710</v>
      </c>
      <c r="K1224" s="58"/>
    </row>
    <row r="1225" spans="1:11" x14ac:dyDescent="0.25">
      <c r="A1225" s="14">
        <v>44475</v>
      </c>
      <c r="B1225" s="15" t="s">
        <v>119</v>
      </c>
      <c r="C1225" s="16">
        <v>101572884</v>
      </c>
      <c r="D1225" s="16">
        <v>826</v>
      </c>
      <c r="E1225" s="16" t="s">
        <v>1283</v>
      </c>
      <c r="F1225" s="16">
        <v>1000054800</v>
      </c>
      <c r="G1225" s="17" t="s">
        <v>636</v>
      </c>
      <c r="H1225" s="18">
        <v>73455</v>
      </c>
      <c r="I1225" s="18">
        <v>13221.9</v>
      </c>
      <c r="J1225" s="51">
        <f>H1225+I1225-K1225</f>
        <v>86676.9</v>
      </c>
      <c r="K1225" s="58"/>
    </row>
    <row r="1226" spans="1:11" x14ac:dyDescent="0.25">
      <c r="A1226" s="14">
        <v>44516</v>
      </c>
      <c r="B1226" s="15" t="s">
        <v>119</v>
      </c>
      <c r="C1226" s="16">
        <v>101572884</v>
      </c>
      <c r="D1226" s="16">
        <v>868</v>
      </c>
      <c r="E1226" s="16" t="s">
        <v>1284</v>
      </c>
      <c r="F1226" s="16">
        <v>1000055412</v>
      </c>
      <c r="G1226" s="17" t="s">
        <v>1285</v>
      </c>
      <c r="H1226" s="18">
        <v>45000</v>
      </c>
      <c r="I1226" s="18">
        <v>8100</v>
      </c>
      <c r="J1226" s="51">
        <f>H1226+I1226-K1226</f>
        <v>53100</v>
      </c>
      <c r="K1226" s="58"/>
    </row>
    <row r="1227" spans="1:11" x14ac:dyDescent="0.25">
      <c r="A1227" s="14">
        <v>44545</v>
      </c>
      <c r="B1227" s="15" t="s">
        <v>119</v>
      </c>
      <c r="C1227" s="16">
        <v>101572884</v>
      </c>
      <c r="D1227" s="16">
        <v>880</v>
      </c>
      <c r="E1227" s="16" t="s">
        <v>1418</v>
      </c>
      <c r="F1227" s="16">
        <v>1000055462</v>
      </c>
      <c r="G1227" s="17" t="s">
        <v>1419</v>
      </c>
      <c r="H1227" s="18">
        <v>22000</v>
      </c>
      <c r="I1227" s="18">
        <v>0</v>
      </c>
      <c r="J1227" s="51">
        <f>H1227+I1227-K1227</f>
        <v>22000</v>
      </c>
      <c r="K1227" s="58"/>
    </row>
    <row r="1228" spans="1:11" x14ac:dyDescent="0.25">
      <c r="A1228" s="70"/>
      <c r="B1228" s="71" t="s">
        <v>55</v>
      </c>
      <c r="C1228" s="72" t="s">
        <v>120</v>
      </c>
      <c r="D1228" s="138" t="s">
        <v>808</v>
      </c>
      <c r="E1228" s="139"/>
      <c r="F1228" s="139"/>
      <c r="G1228" s="140"/>
      <c r="H1228" s="73"/>
      <c r="I1228" s="73"/>
      <c r="J1228" s="74"/>
      <c r="K1228" s="75">
        <f>SUM(J1229:J1230)</f>
        <v>74576</v>
      </c>
    </row>
    <row r="1229" spans="1:11" x14ac:dyDescent="0.25">
      <c r="A1229" s="14">
        <v>44931</v>
      </c>
      <c r="B1229" s="15" t="s">
        <v>55</v>
      </c>
      <c r="C1229" s="16" t="s">
        <v>120</v>
      </c>
      <c r="D1229" s="16">
        <v>10175</v>
      </c>
      <c r="E1229" s="16" t="s">
        <v>208</v>
      </c>
      <c r="F1229" s="16" t="s">
        <v>172</v>
      </c>
      <c r="G1229" s="17" t="s">
        <v>808</v>
      </c>
      <c r="H1229" s="18">
        <v>53000</v>
      </c>
      <c r="I1229" s="18">
        <v>9540</v>
      </c>
      <c r="J1229" s="51">
        <f>H1229+I1229-K1229</f>
        <v>62540</v>
      </c>
      <c r="K1229" s="58"/>
    </row>
    <row r="1230" spans="1:11" x14ac:dyDescent="0.25">
      <c r="A1230" s="14">
        <v>44947</v>
      </c>
      <c r="B1230" s="15" t="s">
        <v>55</v>
      </c>
      <c r="C1230" s="16" t="s">
        <v>120</v>
      </c>
      <c r="D1230" s="16">
        <v>10148</v>
      </c>
      <c r="E1230" s="16" t="s">
        <v>515</v>
      </c>
      <c r="F1230" s="16" t="s">
        <v>172</v>
      </c>
      <c r="G1230" s="17" t="s">
        <v>808</v>
      </c>
      <c r="H1230" s="18">
        <v>10200</v>
      </c>
      <c r="I1230" s="18">
        <v>1836</v>
      </c>
      <c r="J1230" s="51">
        <f>H1230+I1230-K1230</f>
        <v>12036</v>
      </c>
      <c r="K1230" s="58"/>
    </row>
    <row r="1231" spans="1:11" x14ac:dyDescent="0.25">
      <c r="A1231" s="70"/>
      <c r="B1231" s="71" t="str">
        <f>B1232</f>
        <v>SERVICE GROUP SYF</v>
      </c>
      <c r="C1231" s="72">
        <f>C1232</f>
        <v>130841391</v>
      </c>
      <c r="D1231" s="138" t="s">
        <v>34</v>
      </c>
      <c r="E1231" s="139"/>
      <c r="F1231" s="139"/>
      <c r="G1231" s="140"/>
      <c r="H1231" s="73"/>
      <c r="I1231" s="73"/>
      <c r="J1231" s="74"/>
      <c r="K1231" s="75">
        <f>SUM(J1232)</f>
        <v>139240</v>
      </c>
    </row>
    <row r="1232" spans="1:11" x14ac:dyDescent="0.25">
      <c r="A1232" s="14">
        <v>44893</v>
      </c>
      <c r="B1232" s="15" t="s">
        <v>1420</v>
      </c>
      <c r="C1232" s="16">
        <v>130841391</v>
      </c>
      <c r="D1232" s="16">
        <v>150</v>
      </c>
      <c r="E1232" s="16" t="s">
        <v>248</v>
      </c>
      <c r="F1232" s="16" t="s">
        <v>1421</v>
      </c>
      <c r="G1232" s="17" t="s">
        <v>123</v>
      </c>
      <c r="H1232" s="18">
        <v>139240</v>
      </c>
      <c r="I1232" s="18">
        <v>0</v>
      </c>
      <c r="J1232" s="51">
        <f>H1232+I1232-K1232</f>
        <v>139240</v>
      </c>
      <c r="K1232" s="58"/>
    </row>
    <row r="1233" spans="1:11" x14ac:dyDescent="0.25">
      <c r="A1233" s="70"/>
      <c r="B1233" s="71" t="str">
        <f>B1234</f>
        <v xml:space="preserve">SERVICIO GRAFICOS TITO </v>
      </c>
      <c r="C1233" s="72" t="str">
        <f>C1234</f>
        <v>130885036</v>
      </c>
      <c r="D1233" s="138" t="s">
        <v>34</v>
      </c>
      <c r="E1233" s="139"/>
      <c r="F1233" s="139"/>
      <c r="G1233" s="140"/>
      <c r="H1233" s="73"/>
      <c r="I1233" s="73"/>
      <c r="J1233" s="74"/>
      <c r="K1233" s="75">
        <f>SUM(J1234:J1236)</f>
        <v>327677.15000000002</v>
      </c>
    </row>
    <row r="1234" spans="1:11" x14ac:dyDescent="0.25">
      <c r="A1234" s="14">
        <v>44712</v>
      </c>
      <c r="B1234" s="15" t="s">
        <v>122</v>
      </c>
      <c r="C1234" s="16" t="s">
        <v>121</v>
      </c>
      <c r="D1234" s="16">
        <v>416</v>
      </c>
      <c r="E1234" s="16" t="s">
        <v>813</v>
      </c>
      <c r="F1234" s="16">
        <v>1000056341</v>
      </c>
      <c r="G1234" s="17" t="s">
        <v>123</v>
      </c>
      <c r="H1234" s="18">
        <v>101200</v>
      </c>
      <c r="I1234" s="18">
        <v>18216</v>
      </c>
      <c r="J1234" s="51">
        <f>H1234+I1234-K1234</f>
        <v>119416</v>
      </c>
      <c r="K1234" s="58"/>
    </row>
    <row r="1235" spans="1:11" x14ac:dyDescent="0.25">
      <c r="A1235" s="14">
        <v>44712</v>
      </c>
      <c r="B1235" s="15" t="s">
        <v>122</v>
      </c>
      <c r="C1235" s="16" t="s">
        <v>121</v>
      </c>
      <c r="D1235" s="16">
        <v>392</v>
      </c>
      <c r="E1235" s="16" t="s">
        <v>814</v>
      </c>
      <c r="F1235" s="16" t="s">
        <v>187</v>
      </c>
      <c r="G1235" s="17" t="s">
        <v>123</v>
      </c>
      <c r="H1235" s="18">
        <f>176492.5</f>
        <v>176492.5</v>
      </c>
      <c r="I1235" s="18">
        <v>31768.65</v>
      </c>
      <c r="J1235" s="51">
        <f>H1235+I1235</f>
        <v>208261.15</v>
      </c>
      <c r="K1235" s="58" t="s">
        <v>1784</v>
      </c>
    </row>
    <row r="1236" spans="1:11" x14ac:dyDescent="0.25">
      <c r="A1236" s="14">
        <v>44922</v>
      </c>
      <c r="B1236" s="15" t="s">
        <v>122</v>
      </c>
      <c r="C1236" s="16">
        <v>130885036</v>
      </c>
      <c r="D1236" s="16"/>
      <c r="E1236" s="16" t="s">
        <v>814</v>
      </c>
      <c r="F1236" s="16"/>
      <c r="G1236" s="17" t="s">
        <v>1536</v>
      </c>
      <c r="H1236" s="18"/>
      <c r="I1236" s="18"/>
      <c r="J1236" s="51"/>
      <c r="K1236" s="58"/>
    </row>
    <row r="1237" spans="1:11" x14ac:dyDescent="0.25">
      <c r="A1237" s="70"/>
      <c r="B1237" s="71" t="str">
        <f>B1238</f>
        <v>SERVICIOS D/MATERIALES GASTABLE MATERLEX SRL</v>
      </c>
      <c r="C1237" s="72" t="str">
        <f>C1238</f>
        <v>132188081</v>
      </c>
      <c r="D1237" s="138" t="s">
        <v>34</v>
      </c>
      <c r="E1237" s="139"/>
      <c r="F1237" s="139"/>
      <c r="G1237" s="140"/>
      <c r="H1237" s="73"/>
      <c r="I1237" s="73"/>
      <c r="J1237" s="74"/>
      <c r="K1237" s="75">
        <f>SUM(J1238:J1257)</f>
        <v>2297806.5099999998</v>
      </c>
    </row>
    <row r="1238" spans="1:11" x14ac:dyDescent="0.25">
      <c r="A1238" s="14">
        <v>44414</v>
      </c>
      <c r="B1238" s="15" t="s">
        <v>21</v>
      </c>
      <c r="C1238" s="16" t="s">
        <v>124</v>
      </c>
      <c r="D1238" s="16">
        <v>44</v>
      </c>
      <c r="E1238" s="16" t="s">
        <v>377</v>
      </c>
      <c r="F1238" s="16">
        <v>1000054439</v>
      </c>
      <c r="G1238" s="17" t="s">
        <v>815</v>
      </c>
      <c r="H1238" s="18">
        <v>28200</v>
      </c>
      <c r="I1238" s="18">
        <v>5076</v>
      </c>
      <c r="J1238" s="51">
        <f>H1238+I1238-K1238</f>
        <v>33276</v>
      </c>
      <c r="K1238" s="58"/>
    </row>
    <row r="1239" spans="1:11" x14ac:dyDescent="0.25">
      <c r="A1239" s="14">
        <v>44442</v>
      </c>
      <c r="B1239" s="15" t="s">
        <v>21</v>
      </c>
      <c r="C1239" s="16">
        <v>132188081</v>
      </c>
      <c r="D1239" s="16">
        <v>51</v>
      </c>
      <c r="E1239" s="16" t="s">
        <v>381</v>
      </c>
      <c r="F1239" s="16">
        <v>1000054684</v>
      </c>
      <c r="G1239" s="17" t="s">
        <v>816</v>
      </c>
      <c r="H1239" s="18">
        <v>101250</v>
      </c>
      <c r="I1239" s="18">
        <v>18225</v>
      </c>
      <c r="J1239" s="51">
        <f t="shared" ref="J1239:J1255" si="55">H1239+I1239-K1239</f>
        <v>119475</v>
      </c>
      <c r="K1239" s="58"/>
    </row>
    <row r="1240" spans="1:11" x14ac:dyDescent="0.25">
      <c r="A1240" s="14">
        <v>44448</v>
      </c>
      <c r="B1240" s="15" t="s">
        <v>21</v>
      </c>
      <c r="C1240" s="16">
        <v>132188081</v>
      </c>
      <c r="D1240" s="16">
        <v>52</v>
      </c>
      <c r="E1240" s="16" t="s">
        <v>384</v>
      </c>
      <c r="F1240" s="16">
        <v>1000054706</v>
      </c>
      <c r="G1240" s="17" t="s">
        <v>200</v>
      </c>
      <c r="H1240" s="18">
        <v>78775</v>
      </c>
      <c r="I1240" s="18">
        <v>14179.5</v>
      </c>
      <c r="J1240" s="51">
        <f>H1240+I1240-K1240</f>
        <v>92954.5</v>
      </c>
      <c r="K1240" s="58"/>
    </row>
    <row r="1241" spans="1:11" x14ac:dyDescent="0.25">
      <c r="A1241" s="14">
        <v>44477</v>
      </c>
      <c r="B1241" s="15" t="s">
        <v>21</v>
      </c>
      <c r="C1241" s="16" t="s">
        <v>124</v>
      </c>
      <c r="D1241" s="16">
        <v>59</v>
      </c>
      <c r="E1241" s="16" t="s">
        <v>818</v>
      </c>
      <c r="F1241" s="16">
        <v>1000055014</v>
      </c>
      <c r="G1241" s="17" t="s">
        <v>819</v>
      </c>
      <c r="H1241" s="18">
        <v>70000</v>
      </c>
      <c r="I1241" s="18">
        <v>12600</v>
      </c>
      <c r="J1241" s="51">
        <f t="shared" si="55"/>
        <v>82600</v>
      </c>
      <c r="K1241" s="58"/>
    </row>
    <row r="1242" spans="1:11" x14ac:dyDescent="0.25">
      <c r="A1242" s="14">
        <v>44450</v>
      </c>
      <c r="B1242" s="15" t="s">
        <v>21</v>
      </c>
      <c r="C1242" s="16" t="s">
        <v>124</v>
      </c>
      <c r="D1242" s="16">
        <v>60</v>
      </c>
      <c r="E1242" s="16" t="s">
        <v>387</v>
      </c>
      <c r="F1242" s="16">
        <v>1000055000</v>
      </c>
      <c r="G1242" s="17" t="s">
        <v>817</v>
      </c>
      <c r="H1242" s="18">
        <v>81500</v>
      </c>
      <c r="I1242" s="18">
        <v>14670</v>
      </c>
      <c r="J1242" s="51">
        <f>H1242+I1242-K1242</f>
        <v>96170</v>
      </c>
      <c r="K1242" s="58"/>
    </row>
    <row r="1243" spans="1:11" x14ac:dyDescent="0.25">
      <c r="A1243" s="14">
        <v>44501</v>
      </c>
      <c r="B1243" s="15" t="s">
        <v>21</v>
      </c>
      <c r="C1243" s="16" t="s">
        <v>124</v>
      </c>
      <c r="D1243" s="16">
        <v>67</v>
      </c>
      <c r="E1243" s="16" t="s">
        <v>820</v>
      </c>
      <c r="F1243" s="16">
        <v>1000055800</v>
      </c>
      <c r="G1243" s="17" t="s">
        <v>821</v>
      </c>
      <c r="H1243" s="18">
        <v>106800</v>
      </c>
      <c r="I1243" s="18">
        <v>19224</v>
      </c>
      <c r="J1243" s="51">
        <f t="shared" si="55"/>
        <v>126024</v>
      </c>
      <c r="K1243" s="58"/>
    </row>
    <row r="1244" spans="1:11" x14ac:dyDescent="0.25">
      <c r="A1244" s="14">
        <v>44750</v>
      </c>
      <c r="B1244" s="15" t="s">
        <v>21</v>
      </c>
      <c r="C1244" s="16" t="s">
        <v>124</v>
      </c>
      <c r="D1244" s="16">
        <v>125</v>
      </c>
      <c r="E1244" s="16" t="s">
        <v>277</v>
      </c>
      <c r="F1244" s="16">
        <v>1000056930</v>
      </c>
      <c r="G1244" s="17" t="s">
        <v>822</v>
      </c>
      <c r="H1244" s="18">
        <v>54350</v>
      </c>
      <c r="I1244" s="18">
        <v>9783</v>
      </c>
      <c r="J1244" s="51">
        <f>H1244+I1244-K1244</f>
        <v>64133</v>
      </c>
      <c r="K1244" s="58"/>
    </row>
    <row r="1245" spans="1:11" x14ac:dyDescent="0.25">
      <c r="A1245" s="14">
        <v>44750</v>
      </c>
      <c r="B1245" s="15" t="s">
        <v>21</v>
      </c>
      <c r="C1245" s="16" t="s">
        <v>124</v>
      </c>
      <c r="D1245" s="16">
        <v>126</v>
      </c>
      <c r="E1245" s="16" t="s">
        <v>823</v>
      </c>
      <c r="F1245" s="16">
        <v>1000056931</v>
      </c>
      <c r="G1245" s="17" t="s">
        <v>824</v>
      </c>
      <c r="H1245" s="18">
        <v>58000</v>
      </c>
      <c r="I1245" s="18">
        <v>10440</v>
      </c>
      <c r="J1245" s="51">
        <f t="shared" si="55"/>
        <v>68440</v>
      </c>
      <c r="K1245" s="58"/>
    </row>
    <row r="1246" spans="1:11" x14ac:dyDescent="0.25">
      <c r="A1246" s="14">
        <v>44757</v>
      </c>
      <c r="B1246" s="15" t="s">
        <v>21</v>
      </c>
      <c r="C1246" s="16" t="s">
        <v>124</v>
      </c>
      <c r="D1246" s="16">
        <v>127</v>
      </c>
      <c r="E1246" s="16" t="s">
        <v>825</v>
      </c>
      <c r="F1246" s="16">
        <v>1000057007</v>
      </c>
      <c r="G1246" s="17" t="s">
        <v>963</v>
      </c>
      <c r="H1246" s="18">
        <v>51899.08</v>
      </c>
      <c r="I1246" s="18">
        <v>9341.83</v>
      </c>
      <c r="J1246" s="51">
        <f>H1246+I1246-K1246</f>
        <v>61240.91</v>
      </c>
      <c r="K1246" s="58"/>
    </row>
    <row r="1247" spans="1:11" x14ac:dyDescent="0.25">
      <c r="A1247" s="14">
        <v>44755</v>
      </c>
      <c r="B1247" s="15" t="s">
        <v>21</v>
      </c>
      <c r="C1247" s="16" t="s">
        <v>124</v>
      </c>
      <c r="D1247" s="16">
        <v>128</v>
      </c>
      <c r="E1247" s="16" t="s">
        <v>299</v>
      </c>
      <c r="F1247" s="16">
        <v>1000057024</v>
      </c>
      <c r="G1247" s="17" t="s">
        <v>56</v>
      </c>
      <c r="H1247" s="18">
        <v>81250</v>
      </c>
      <c r="I1247" s="18">
        <v>14625</v>
      </c>
      <c r="J1247" s="51">
        <f t="shared" si="55"/>
        <v>95875</v>
      </c>
      <c r="K1247" s="58"/>
    </row>
    <row r="1248" spans="1:11" x14ac:dyDescent="0.25">
      <c r="A1248" s="14">
        <v>44777</v>
      </c>
      <c r="B1248" s="15" t="s">
        <v>21</v>
      </c>
      <c r="C1248" s="16" t="s">
        <v>124</v>
      </c>
      <c r="D1248" s="16">
        <v>133</v>
      </c>
      <c r="E1248" s="16" t="s">
        <v>826</v>
      </c>
      <c r="F1248" s="16">
        <v>1000057121</v>
      </c>
      <c r="G1248" s="17" t="s">
        <v>824</v>
      </c>
      <c r="H1248" s="18">
        <v>103250</v>
      </c>
      <c r="I1248" s="18">
        <v>18585</v>
      </c>
      <c r="J1248" s="51">
        <f>H1248+I1248-K1248</f>
        <v>121835</v>
      </c>
      <c r="K1248" s="58"/>
    </row>
    <row r="1249" spans="1:11" x14ac:dyDescent="0.25">
      <c r="A1249" s="14">
        <v>44862</v>
      </c>
      <c r="B1249" s="15" t="s">
        <v>21</v>
      </c>
      <c r="C1249" s="16" t="s">
        <v>124</v>
      </c>
      <c r="D1249" s="16">
        <v>165</v>
      </c>
      <c r="E1249" s="16" t="s">
        <v>730</v>
      </c>
      <c r="F1249" s="16"/>
      <c r="G1249" s="17" t="s">
        <v>34</v>
      </c>
      <c r="H1249" s="18">
        <v>123725</v>
      </c>
      <c r="I1249" s="18">
        <v>22270.5</v>
      </c>
      <c r="J1249" s="51">
        <f t="shared" si="55"/>
        <v>145995.5</v>
      </c>
      <c r="K1249" s="58"/>
    </row>
    <row r="1250" spans="1:11" x14ac:dyDescent="0.25">
      <c r="A1250" s="14">
        <v>44841</v>
      </c>
      <c r="B1250" s="15" t="s">
        <v>21</v>
      </c>
      <c r="C1250" s="16" t="s">
        <v>124</v>
      </c>
      <c r="D1250" s="16">
        <v>166</v>
      </c>
      <c r="E1250" s="16" t="s">
        <v>827</v>
      </c>
      <c r="F1250" s="16"/>
      <c r="G1250" s="17" t="s">
        <v>828</v>
      </c>
      <c r="H1250" s="18">
        <v>103250</v>
      </c>
      <c r="I1250" s="18">
        <v>18585</v>
      </c>
      <c r="J1250" s="51">
        <f>H1250+I1250-K1250</f>
        <v>121835</v>
      </c>
      <c r="K1250" s="58"/>
    </row>
    <row r="1251" spans="1:11" x14ac:dyDescent="0.25">
      <c r="A1251" s="14">
        <v>44807</v>
      </c>
      <c r="B1251" s="15" t="s">
        <v>21</v>
      </c>
      <c r="C1251" s="16" t="s">
        <v>124</v>
      </c>
      <c r="D1251" s="16">
        <v>167</v>
      </c>
      <c r="E1251" s="16" t="s">
        <v>829</v>
      </c>
      <c r="F1251" s="16"/>
      <c r="G1251" s="17" t="s">
        <v>34</v>
      </c>
      <c r="H1251" s="18">
        <v>118224</v>
      </c>
      <c r="I1251" s="18">
        <v>21280.32</v>
      </c>
      <c r="J1251" s="51">
        <f t="shared" si="55"/>
        <v>139504.32000000001</v>
      </c>
      <c r="K1251" s="58"/>
    </row>
    <row r="1252" spans="1:11" x14ac:dyDescent="0.25">
      <c r="A1252" s="14">
        <v>44888</v>
      </c>
      <c r="B1252" s="15" t="s">
        <v>21</v>
      </c>
      <c r="C1252" s="16" t="s">
        <v>124</v>
      </c>
      <c r="D1252" s="16">
        <v>196</v>
      </c>
      <c r="E1252" s="16" t="s">
        <v>226</v>
      </c>
      <c r="F1252" s="16"/>
      <c r="G1252" s="17" t="s">
        <v>34</v>
      </c>
      <c r="H1252" s="18">
        <v>135380</v>
      </c>
      <c r="I1252" s="18">
        <v>24368.400000000001</v>
      </c>
      <c r="J1252" s="51">
        <f>H1252+I1252-K1252</f>
        <v>159748.4</v>
      </c>
      <c r="K1252" s="58"/>
    </row>
    <row r="1253" spans="1:11" x14ac:dyDescent="0.25">
      <c r="A1253" s="14">
        <v>44896</v>
      </c>
      <c r="B1253" s="15" t="s">
        <v>21</v>
      </c>
      <c r="C1253" s="16" t="s">
        <v>124</v>
      </c>
      <c r="D1253" s="16">
        <v>189</v>
      </c>
      <c r="E1253" s="16" t="s">
        <v>591</v>
      </c>
      <c r="F1253" s="16">
        <v>1000057937</v>
      </c>
      <c r="G1253" s="17" t="s">
        <v>34</v>
      </c>
      <c r="H1253" s="18">
        <v>136486.57999999999</v>
      </c>
      <c r="I1253" s="18">
        <v>24567.58</v>
      </c>
      <c r="J1253" s="51">
        <f t="shared" si="55"/>
        <v>161054.15999999997</v>
      </c>
      <c r="K1253" s="58"/>
    </row>
    <row r="1254" spans="1:11" x14ac:dyDescent="0.25">
      <c r="A1254" s="14">
        <v>44897</v>
      </c>
      <c r="B1254" s="15" t="s">
        <v>21</v>
      </c>
      <c r="C1254" s="16" t="s">
        <v>124</v>
      </c>
      <c r="D1254" s="16">
        <v>204</v>
      </c>
      <c r="E1254" s="16" t="s">
        <v>592</v>
      </c>
      <c r="F1254" s="22" t="s">
        <v>1537</v>
      </c>
      <c r="G1254" s="17" t="s">
        <v>34</v>
      </c>
      <c r="H1254" s="18">
        <v>362130</v>
      </c>
      <c r="I1254" s="18">
        <v>65183.4</v>
      </c>
      <c r="J1254" s="51">
        <f>H1254+I1254-K1254</f>
        <v>427313.4</v>
      </c>
      <c r="K1254" s="58"/>
    </row>
    <row r="1255" spans="1:11" x14ac:dyDescent="0.25">
      <c r="A1255" s="43">
        <v>44945</v>
      </c>
      <c r="B1255" s="15" t="s">
        <v>21</v>
      </c>
      <c r="C1255" s="16" t="s">
        <v>124</v>
      </c>
      <c r="D1255" s="16">
        <v>218</v>
      </c>
      <c r="E1255" s="16" t="s">
        <v>236</v>
      </c>
      <c r="F1255" s="22">
        <v>1000057291</v>
      </c>
      <c r="G1255" s="17" t="s">
        <v>34</v>
      </c>
      <c r="H1255" s="44">
        <v>36214</v>
      </c>
      <c r="I1255" s="44">
        <v>6518.52</v>
      </c>
      <c r="J1255" s="51">
        <f t="shared" si="55"/>
        <v>42732.520000000004</v>
      </c>
      <c r="K1255" s="58"/>
    </row>
    <row r="1256" spans="1:11" x14ac:dyDescent="0.25">
      <c r="A1256" s="76">
        <v>45008</v>
      </c>
      <c r="B1256" s="31" t="s">
        <v>1785</v>
      </c>
      <c r="C1256" s="32">
        <v>132188081</v>
      </c>
      <c r="D1256" s="32">
        <v>231</v>
      </c>
      <c r="E1256" s="32" t="s">
        <v>251</v>
      </c>
      <c r="F1256" s="32">
        <v>1000057938</v>
      </c>
      <c r="G1256" s="34" t="s">
        <v>963</v>
      </c>
      <c r="H1256" s="38">
        <v>116610</v>
      </c>
      <c r="I1256" s="38">
        <v>20989.8</v>
      </c>
      <c r="J1256" s="78">
        <f>SUM(H1256+I1256)</f>
        <v>137599.79999999999</v>
      </c>
      <c r="K1256" s="58"/>
    </row>
    <row r="1257" spans="1:11" x14ac:dyDescent="0.25">
      <c r="A1257" s="70"/>
      <c r="B1257" s="71" t="str">
        <f>B1258</f>
        <v>SET MEDICAL, S.R.L.</v>
      </c>
      <c r="C1257" s="72" t="str">
        <f>C1258</f>
        <v>130483434</v>
      </c>
      <c r="D1257" s="138" t="str">
        <f>G1258</f>
        <v xml:space="preserve">VASELINA LIQUIDA </v>
      </c>
      <c r="E1257" s="139"/>
      <c r="F1257" s="139"/>
      <c r="G1257" s="140"/>
      <c r="H1257" s="73"/>
      <c r="I1257" s="73"/>
      <c r="J1257" s="74"/>
      <c r="K1257" s="75">
        <f>SUM(J1258:J1262)</f>
        <v>389321.33999999997</v>
      </c>
    </row>
    <row r="1258" spans="1:11" x14ac:dyDescent="0.25">
      <c r="A1258" s="14">
        <v>44489</v>
      </c>
      <c r="B1258" s="15" t="s">
        <v>126</v>
      </c>
      <c r="C1258" s="16" t="s">
        <v>125</v>
      </c>
      <c r="D1258" s="16">
        <v>3224</v>
      </c>
      <c r="E1258" s="16" t="s">
        <v>240</v>
      </c>
      <c r="F1258" s="16">
        <v>1000055105</v>
      </c>
      <c r="G1258" s="17" t="s">
        <v>830</v>
      </c>
      <c r="H1258" s="18">
        <v>77906</v>
      </c>
      <c r="I1258" s="18">
        <v>12177</v>
      </c>
      <c r="J1258" s="51">
        <f>H1258+I1258-K1258</f>
        <v>90083</v>
      </c>
      <c r="K1258" s="58"/>
    </row>
    <row r="1259" spans="1:11" x14ac:dyDescent="0.25">
      <c r="A1259" s="14">
        <v>44476</v>
      </c>
      <c r="B1259" s="15" t="s">
        <v>126</v>
      </c>
      <c r="C1259" s="16" t="s">
        <v>125</v>
      </c>
      <c r="D1259" s="16">
        <v>3193</v>
      </c>
      <c r="E1259" s="16" t="s">
        <v>237</v>
      </c>
      <c r="F1259" s="16">
        <v>1000054942</v>
      </c>
      <c r="G1259" s="17" t="s">
        <v>785</v>
      </c>
      <c r="H1259" s="18">
        <v>90143</v>
      </c>
      <c r="I1259" s="18">
        <v>16225.74</v>
      </c>
      <c r="J1259" s="51">
        <f>H1259+I1259-K1259</f>
        <v>106368.74</v>
      </c>
      <c r="K1259" s="58"/>
    </row>
    <row r="1260" spans="1:11" x14ac:dyDescent="0.25">
      <c r="A1260" s="14">
        <v>44498</v>
      </c>
      <c r="B1260" s="15" t="s">
        <v>126</v>
      </c>
      <c r="C1260" s="16" t="s">
        <v>125</v>
      </c>
      <c r="D1260" s="16">
        <v>3234</v>
      </c>
      <c r="E1260" s="16" t="s">
        <v>241</v>
      </c>
      <c r="F1260" s="16">
        <v>1000055179</v>
      </c>
      <c r="G1260" s="17" t="s">
        <v>785</v>
      </c>
      <c r="H1260" s="18">
        <v>88590</v>
      </c>
      <c r="I1260" s="18">
        <v>14196.6</v>
      </c>
      <c r="J1260" s="51">
        <f>H1260+I1260-K1260</f>
        <v>102786.6</v>
      </c>
      <c r="K1260" s="58"/>
    </row>
    <row r="1261" spans="1:11" x14ac:dyDescent="0.25">
      <c r="A1261" s="14">
        <v>44489</v>
      </c>
      <c r="B1261" s="15" t="s">
        <v>126</v>
      </c>
      <c r="C1261" s="16" t="s">
        <v>125</v>
      </c>
      <c r="D1261" s="16">
        <v>3224</v>
      </c>
      <c r="E1261" s="16" t="s">
        <v>240</v>
      </c>
      <c r="F1261" s="16">
        <v>1000055105</v>
      </c>
      <c r="G1261" s="17" t="s">
        <v>785</v>
      </c>
      <c r="H1261" s="18">
        <v>77906</v>
      </c>
      <c r="I1261" s="18">
        <v>12177</v>
      </c>
      <c r="J1261" s="51">
        <f>H1261+I1261-K1261</f>
        <v>90083</v>
      </c>
      <c r="K1261" s="58"/>
    </row>
    <row r="1262" spans="1:11" x14ac:dyDescent="0.25">
      <c r="A1262" s="70"/>
      <c r="B1262" s="71" t="str">
        <f>B1263</f>
        <v>SILVER PHARMA,S.R.L.</v>
      </c>
      <c r="C1262" s="72" t="str">
        <f>C1263</f>
        <v>131450148</v>
      </c>
      <c r="D1262" s="138" t="str">
        <f>G1263</f>
        <v>COLISTINA 100MG</v>
      </c>
      <c r="E1262" s="139"/>
      <c r="F1262" s="139"/>
      <c r="G1262" s="140"/>
      <c r="H1262" s="73"/>
      <c r="I1262" s="73"/>
      <c r="J1262" s="74"/>
      <c r="K1262" s="75">
        <f>SUM(J1263:J1300)</f>
        <v>4257300</v>
      </c>
    </row>
    <row r="1263" spans="1:11" x14ac:dyDescent="0.25">
      <c r="A1263" s="14">
        <v>44537</v>
      </c>
      <c r="B1263" s="15" t="s">
        <v>25</v>
      </c>
      <c r="C1263" s="16" t="s">
        <v>127</v>
      </c>
      <c r="D1263" s="16">
        <v>406</v>
      </c>
      <c r="E1263" s="16" t="s">
        <v>429</v>
      </c>
      <c r="F1263" s="16">
        <v>1000055492</v>
      </c>
      <c r="G1263" s="17" t="s">
        <v>57</v>
      </c>
      <c r="H1263" s="18">
        <v>106000</v>
      </c>
      <c r="I1263" s="18">
        <v>0</v>
      </c>
      <c r="J1263" s="51">
        <f>H1263+I1263-K1263</f>
        <v>106000</v>
      </c>
      <c r="K1263" s="58"/>
    </row>
    <row r="1264" spans="1:11" x14ac:dyDescent="0.25">
      <c r="A1264" s="14">
        <v>44544</v>
      </c>
      <c r="B1264" s="15" t="s">
        <v>25</v>
      </c>
      <c r="C1264" s="16" t="s">
        <v>127</v>
      </c>
      <c r="D1264" s="16">
        <v>413</v>
      </c>
      <c r="E1264" s="16" t="s">
        <v>428</v>
      </c>
      <c r="F1264" s="16">
        <v>1000055519</v>
      </c>
      <c r="G1264" s="17" t="s">
        <v>57</v>
      </c>
      <c r="H1264" s="18">
        <v>112250</v>
      </c>
      <c r="I1264" s="18">
        <v>0</v>
      </c>
      <c r="J1264" s="51">
        <f t="shared" ref="J1264:J1297" si="56">H1264+I1264-K1264</f>
        <v>112250</v>
      </c>
      <c r="K1264" s="58"/>
    </row>
    <row r="1265" spans="1:11" x14ac:dyDescent="0.25">
      <c r="A1265" s="14">
        <v>44722</v>
      </c>
      <c r="B1265" s="15" t="s">
        <v>25</v>
      </c>
      <c r="C1265" s="16" t="s">
        <v>127</v>
      </c>
      <c r="D1265" s="16">
        <v>471</v>
      </c>
      <c r="E1265" s="16" t="s">
        <v>841</v>
      </c>
      <c r="F1265" s="16">
        <v>1000056863</v>
      </c>
      <c r="G1265" s="17" t="s">
        <v>18</v>
      </c>
      <c r="H1265" s="18">
        <v>90000</v>
      </c>
      <c r="I1265" s="18">
        <v>0</v>
      </c>
      <c r="J1265" s="51">
        <f>H1265+I1265-K1265</f>
        <v>90000</v>
      </c>
      <c r="K1265" s="58"/>
    </row>
    <row r="1266" spans="1:11" x14ac:dyDescent="0.25">
      <c r="A1266" s="14">
        <v>44743</v>
      </c>
      <c r="B1266" s="15" t="s">
        <v>25</v>
      </c>
      <c r="C1266" s="16" t="s">
        <v>127</v>
      </c>
      <c r="D1266" s="16">
        <v>477</v>
      </c>
      <c r="E1266" s="16" t="s">
        <v>842</v>
      </c>
      <c r="F1266" s="16">
        <v>1000057006</v>
      </c>
      <c r="G1266" s="17" t="s">
        <v>18</v>
      </c>
      <c r="H1266" s="18">
        <v>156900</v>
      </c>
      <c r="I1266" s="18">
        <v>0</v>
      </c>
      <c r="J1266" s="51">
        <f t="shared" si="56"/>
        <v>156900</v>
      </c>
      <c r="K1266" s="58"/>
    </row>
    <row r="1267" spans="1:11" x14ac:dyDescent="0.25">
      <c r="A1267" s="14">
        <v>44755</v>
      </c>
      <c r="B1267" s="15" t="s">
        <v>25</v>
      </c>
      <c r="C1267" s="16" t="s">
        <v>127</v>
      </c>
      <c r="D1267" s="16">
        <v>482</v>
      </c>
      <c r="E1267" s="16" t="s">
        <v>499</v>
      </c>
      <c r="F1267" s="16">
        <v>1000057086</v>
      </c>
      <c r="G1267" s="17" t="s">
        <v>18</v>
      </c>
      <c r="H1267" s="18">
        <v>136000</v>
      </c>
      <c r="I1267" s="18">
        <v>0</v>
      </c>
      <c r="J1267" s="51">
        <f>H1267+I1267-K1267</f>
        <v>136000</v>
      </c>
      <c r="K1267" s="58"/>
    </row>
    <row r="1268" spans="1:11" x14ac:dyDescent="0.25">
      <c r="A1268" s="14">
        <v>44764</v>
      </c>
      <c r="B1268" s="15" t="s">
        <v>25</v>
      </c>
      <c r="C1268" s="16" t="s">
        <v>127</v>
      </c>
      <c r="D1268" s="16">
        <v>485</v>
      </c>
      <c r="E1268" s="16" t="s">
        <v>843</v>
      </c>
      <c r="F1268" s="16">
        <v>1000057151</v>
      </c>
      <c r="G1268" s="17" t="s">
        <v>57</v>
      </c>
      <c r="H1268" s="18">
        <v>61000</v>
      </c>
      <c r="I1268" s="18">
        <v>0</v>
      </c>
      <c r="J1268" s="51">
        <f t="shared" si="56"/>
        <v>61000</v>
      </c>
      <c r="K1268" s="58"/>
    </row>
    <row r="1269" spans="1:11" x14ac:dyDescent="0.25">
      <c r="A1269" s="14">
        <v>44764</v>
      </c>
      <c r="B1269" s="15" t="s">
        <v>25</v>
      </c>
      <c r="C1269" s="16" t="s">
        <v>127</v>
      </c>
      <c r="D1269" s="16">
        <v>486</v>
      </c>
      <c r="E1269" s="16" t="s">
        <v>457</v>
      </c>
      <c r="F1269" s="16">
        <v>1000057152</v>
      </c>
      <c r="G1269" s="17" t="s">
        <v>844</v>
      </c>
      <c r="H1269" s="18">
        <v>141000</v>
      </c>
      <c r="I1269" s="18">
        <v>0</v>
      </c>
      <c r="J1269" s="51">
        <f>H1269+I1269-K1269</f>
        <v>141000</v>
      </c>
      <c r="K1269" s="58"/>
    </row>
    <row r="1270" spans="1:11" x14ac:dyDescent="0.25">
      <c r="A1270" s="14">
        <v>44771</v>
      </c>
      <c r="B1270" s="15" t="s">
        <v>25</v>
      </c>
      <c r="C1270" s="16" t="s">
        <v>127</v>
      </c>
      <c r="D1270" s="16">
        <v>489</v>
      </c>
      <c r="E1270" s="16" t="s">
        <v>845</v>
      </c>
      <c r="F1270" s="16">
        <v>1000057185</v>
      </c>
      <c r="G1270" s="17" t="s">
        <v>57</v>
      </c>
      <c r="H1270" s="18">
        <v>132900</v>
      </c>
      <c r="I1270" s="18">
        <v>0</v>
      </c>
      <c r="J1270" s="51">
        <f t="shared" si="56"/>
        <v>132900</v>
      </c>
      <c r="K1270" s="58"/>
    </row>
    <row r="1271" spans="1:11" x14ac:dyDescent="0.25">
      <c r="A1271" s="14">
        <v>44777</v>
      </c>
      <c r="B1271" s="15" t="s">
        <v>25</v>
      </c>
      <c r="C1271" s="16" t="s">
        <v>127</v>
      </c>
      <c r="D1271" s="16">
        <v>494</v>
      </c>
      <c r="E1271" s="16" t="s">
        <v>846</v>
      </c>
      <c r="F1271" s="16">
        <v>1000057225</v>
      </c>
      <c r="G1271" s="17" t="s">
        <v>57</v>
      </c>
      <c r="H1271" s="18">
        <v>160250</v>
      </c>
      <c r="I1271" s="18">
        <v>0</v>
      </c>
      <c r="J1271" s="51">
        <f>H1271+I1271-K1271</f>
        <v>160250</v>
      </c>
      <c r="K1271" s="58"/>
    </row>
    <row r="1272" spans="1:11" x14ac:dyDescent="0.25">
      <c r="A1272" s="14">
        <v>44790</v>
      </c>
      <c r="B1272" s="15" t="s">
        <v>25</v>
      </c>
      <c r="C1272" s="16" t="s">
        <v>127</v>
      </c>
      <c r="D1272" s="16">
        <v>497</v>
      </c>
      <c r="E1272" s="16" t="s">
        <v>847</v>
      </c>
      <c r="F1272" s="16">
        <v>1000057307</v>
      </c>
      <c r="G1272" s="17" t="s">
        <v>130</v>
      </c>
      <c r="H1272" s="18">
        <v>30000</v>
      </c>
      <c r="I1272" s="18">
        <v>0</v>
      </c>
      <c r="J1272" s="51">
        <f t="shared" si="56"/>
        <v>30000</v>
      </c>
      <c r="K1272" s="58"/>
    </row>
    <row r="1273" spans="1:11" x14ac:dyDescent="0.25">
      <c r="A1273" s="14">
        <v>44791</v>
      </c>
      <c r="B1273" s="15" t="s">
        <v>25</v>
      </c>
      <c r="C1273" s="16" t="s">
        <v>127</v>
      </c>
      <c r="D1273" s="16">
        <v>499</v>
      </c>
      <c r="E1273" s="16" t="s">
        <v>848</v>
      </c>
      <c r="F1273" s="16">
        <v>1000057316</v>
      </c>
      <c r="G1273" s="17" t="s">
        <v>129</v>
      </c>
      <c r="H1273" s="18">
        <v>100000</v>
      </c>
      <c r="I1273" s="18">
        <v>0</v>
      </c>
      <c r="J1273" s="51">
        <f>H1273+I1273-K1273</f>
        <v>100000</v>
      </c>
      <c r="K1273" s="58"/>
    </row>
    <row r="1274" spans="1:11" x14ac:dyDescent="0.25">
      <c r="A1274" s="14">
        <v>44791</v>
      </c>
      <c r="B1274" s="15" t="s">
        <v>25</v>
      </c>
      <c r="C1274" s="16" t="s">
        <v>127</v>
      </c>
      <c r="D1274" s="16">
        <v>500</v>
      </c>
      <c r="E1274" s="16" t="s">
        <v>755</v>
      </c>
      <c r="F1274" s="16">
        <v>1000057317</v>
      </c>
      <c r="G1274" s="17" t="s">
        <v>128</v>
      </c>
      <c r="H1274" s="18">
        <v>42500</v>
      </c>
      <c r="I1274" s="18">
        <v>0</v>
      </c>
      <c r="J1274" s="51">
        <f t="shared" si="56"/>
        <v>42500</v>
      </c>
      <c r="K1274" s="58"/>
    </row>
    <row r="1275" spans="1:11" x14ac:dyDescent="0.25">
      <c r="A1275" s="14">
        <v>44811</v>
      </c>
      <c r="B1275" s="15" t="s">
        <v>25</v>
      </c>
      <c r="C1275" s="16" t="s">
        <v>127</v>
      </c>
      <c r="D1275" s="16">
        <v>4102</v>
      </c>
      <c r="E1275" s="16" t="s">
        <v>737</v>
      </c>
      <c r="F1275" s="16">
        <v>1000057443</v>
      </c>
      <c r="G1275" s="17" t="s">
        <v>57</v>
      </c>
      <c r="H1275" s="18">
        <v>30500</v>
      </c>
      <c r="I1275" s="18">
        <v>0</v>
      </c>
      <c r="J1275" s="51">
        <f>H1275+I1275-K1275</f>
        <v>30500</v>
      </c>
      <c r="K1275" s="58"/>
    </row>
    <row r="1276" spans="1:11" x14ac:dyDescent="0.25">
      <c r="A1276" s="14">
        <v>44811</v>
      </c>
      <c r="B1276" s="15" t="s">
        <v>25</v>
      </c>
      <c r="C1276" s="16" t="s">
        <v>127</v>
      </c>
      <c r="D1276" s="16">
        <v>4103</v>
      </c>
      <c r="E1276" s="16" t="s">
        <v>831</v>
      </c>
      <c r="F1276" s="16">
        <v>1000057452</v>
      </c>
      <c r="G1276" s="17" t="s">
        <v>832</v>
      </c>
      <c r="H1276" s="18">
        <v>37500</v>
      </c>
      <c r="I1276" s="18">
        <v>0</v>
      </c>
      <c r="J1276" s="51">
        <f t="shared" si="56"/>
        <v>37500</v>
      </c>
      <c r="K1276" s="58"/>
    </row>
    <row r="1277" spans="1:11" x14ac:dyDescent="0.25">
      <c r="A1277" s="14">
        <v>44813</v>
      </c>
      <c r="B1277" s="15" t="s">
        <v>25</v>
      </c>
      <c r="C1277" s="16" t="s">
        <v>127</v>
      </c>
      <c r="D1277" s="16">
        <v>4119</v>
      </c>
      <c r="E1277" s="16" t="s">
        <v>447</v>
      </c>
      <c r="F1277" s="16">
        <v>1000057447</v>
      </c>
      <c r="G1277" s="17" t="s">
        <v>18</v>
      </c>
      <c r="H1277" s="18">
        <v>68000</v>
      </c>
      <c r="I1277" s="18">
        <v>0</v>
      </c>
      <c r="J1277" s="51">
        <f>H1277+I1277-K1277</f>
        <v>68000</v>
      </c>
      <c r="K1277" s="58"/>
    </row>
    <row r="1278" spans="1:11" x14ac:dyDescent="0.25">
      <c r="A1278" s="14">
        <v>44820</v>
      </c>
      <c r="B1278" s="15" t="s">
        <v>25</v>
      </c>
      <c r="C1278" s="16" t="s">
        <v>127</v>
      </c>
      <c r="D1278" s="16">
        <v>4153</v>
      </c>
      <c r="E1278" s="16" t="s">
        <v>833</v>
      </c>
      <c r="F1278" s="16">
        <v>1000057546</v>
      </c>
      <c r="G1278" s="17" t="s">
        <v>18</v>
      </c>
      <c r="H1278" s="18">
        <v>150000</v>
      </c>
      <c r="I1278" s="18">
        <v>0</v>
      </c>
      <c r="J1278" s="51">
        <f t="shared" si="56"/>
        <v>150000</v>
      </c>
      <c r="K1278" s="58"/>
    </row>
    <row r="1279" spans="1:11" x14ac:dyDescent="0.25">
      <c r="A1279" s="14">
        <v>44826</v>
      </c>
      <c r="B1279" s="15" t="s">
        <v>25</v>
      </c>
      <c r="C1279" s="16" t="s">
        <v>127</v>
      </c>
      <c r="D1279" s="16">
        <v>4177</v>
      </c>
      <c r="E1279" s="16" t="s">
        <v>834</v>
      </c>
      <c r="F1279" s="16">
        <v>1000057552</v>
      </c>
      <c r="G1279" s="17" t="s">
        <v>18</v>
      </c>
      <c r="H1279" s="18">
        <v>68000</v>
      </c>
      <c r="I1279" s="18">
        <v>0</v>
      </c>
      <c r="J1279" s="51">
        <f>H1279+I1279-K1279</f>
        <v>68000</v>
      </c>
      <c r="K1279" s="58"/>
    </row>
    <row r="1280" spans="1:11" x14ac:dyDescent="0.25">
      <c r="A1280" s="14">
        <v>44826</v>
      </c>
      <c r="B1280" s="15" t="s">
        <v>25</v>
      </c>
      <c r="C1280" s="16" t="s">
        <v>127</v>
      </c>
      <c r="D1280" s="16">
        <v>4181</v>
      </c>
      <c r="E1280" s="16" t="s">
        <v>835</v>
      </c>
      <c r="F1280" s="16">
        <v>1000057563</v>
      </c>
      <c r="G1280" s="17" t="s">
        <v>18</v>
      </c>
      <c r="H1280" s="18">
        <v>100000</v>
      </c>
      <c r="I1280" s="18">
        <v>0</v>
      </c>
      <c r="J1280" s="51">
        <f t="shared" si="56"/>
        <v>100000</v>
      </c>
      <c r="K1280" s="58"/>
    </row>
    <row r="1281" spans="1:11" x14ac:dyDescent="0.25">
      <c r="A1281" s="14">
        <v>44832</v>
      </c>
      <c r="B1281" s="15" t="s">
        <v>25</v>
      </c>
      <c r="C1281" s="16" t="s">
        <v>127</v>
      </c>
      <c r="D1281" s="16">
        <v>4207</v>
      </c>
      <c r="E1281" s="16" t="s">
        <v>836</v>
      </c>
      <c r="F1281" s="16">
        <v>1000057612</v>
      </c>
      <c r="G1281" s="17" t="s">
        <v>129</v>
      </c>
      <c r="H1281" s="18">
        <v>100000</v>
      </c>
      <c r="I1281" s="18">
        <v>0</v>
      </c>
      <c r="J1281" s="51">
        <f>H1281+I1281-K1281</f>
        <v>100000</v>
      </c>
      <c r="K1281" s="58"/>
    </row>
    <row r="1282" spans="1:11" x14ac:dyDescent="0.25">
      <c r="A1282" s="14">
        <v>44832</v>
      </c>
      <c r="B1282" s="15" t="s">
        <v>25</v>
      </c>
      <c r="C1282" s="16" t="s">
        <v>127</v>
      </c>
      <c r="D1282" s="16">
        <v>4208</v>
      </c>
      <c r="E1282" s="16" t="s">
        <v>839</v>
      </c>
      <c r="F1282" s="16">
        <v>1000057616</v>
      </c>
      <c r="G1282" s="17" t="s">
        <v>117</v>
      </c>
      <c r="H1282" s="18">
        <v>103500</v>
      </c>
      <c r="I1282" s="18">
        <v>0</v>
      </c>
      <c r="J1282" s="51">
        <f t="shared" si="56"/>
        <v>103500</v>
      </c>
      <c r="K1282" s="58"/>
    </row>
    <row r="1283" spans="1:11" x14ac:dyDescent="0.25">
      <c r="A1283" s="14">
        <v>44834</v>
      </c>
      <c r="B1283" s="15" t="s">
        <v>25</v>
      </c>
      <c r="C1283" s="16" t="s">
        <v>127</v>
      </c>
      <c r="D1283" s="16">
        <v>4217</v>
      </c>
      <c r="E1283" s="16" t="s">
        <v>837</v>
      </c>
      <c r="F1283" s="16">
        <v>1000057614</v>
      </c>
      <c r="G1283" s="17" t="s">
        <v>838</v>
      </c>
      <c r="H1283" s="18">
        <v>68000</v>
      </c>
      <c r="I1283" s="18">
        <v>0</v>
      </c>
      <c r="J1283" s="51">
        <f>H1283+I1283-K1283</f>
        <v>68000</v>
      </c>
      <c r="K1283" s="58"/>
    </row>
    <row r="1284" spans="1:11" x14ac:dyDescent="0.25">
      <c r="A1284" s="14">
        <v>44839</v>
      </c>
      <c r="B1284" s="15" t="s">
        <v>25</v>
      </c>
      <c r="C1284" s="16" t="s">
        <v>127</v>
      </c>
      <c r="D1284" s="16">
        <v>531</v>
      </c>
      <c r="E1284" s="16" t="s">
        <v>849</v>
      </c>
      <c r="F1284" s="16">
        <v>1000057682</v>
      </c>
      <c r="G1284" s="17" t="s">
        <v>850</v>
      </c>
      <c r="H1284" s="18">
        <v>37500</v>
      </c>
      <c r="I1284" s="18">
        <v>0</v>
      </c>
      <c r="J1284" s="51">
        <f t="shared" si="56"/>
        <v>37500</v>
      </c>
      <c r="K1284" s="58"/>
    </row>
    <row r="1285" spans="1:11" x14ac:dyDescent="0.25">
      <c r="A1285" s="14">
        <v>44852</v>
      </c>
      <c r="B1285" s="15" t="s">
        <v>25</v>
      </c>
      <c r="C1285" s="16">
        <v>131450148</v>
      </c>
      <c r="D1285" s="16">
        <v>4282</v>
      </c>
      <c r="E1285" s="16" t="s">
        <v>851</v>
      </c>
      <c r="F1285" s="16">
        <v>1000057706</v>
      </c>
      <c r="G1285" s="17" t="s">
        <v>371</v>
      </c>
      <c r="H1285" s="18">
        <v>95000</v>
      </c>
      <c r="I1285" s="18">
        <v>0</v>
      </c>
      <c r="J1285" s="51">
        <f>H1285+I1285-K1285</f>
        <v>95000</v>
      </c>
      <c r="K1285" s="58"/>
    </row>
    <row r="1286" spans="1:11" x14ac:dyDescent="0.25">
      <c r="A1286" s="14">
        <v>44853</v>
      </c>
      <c r="B1286" s="15" t="s">
        <v>25</v>
      </c>
      <c r="C1286" s="16">
        <v>131450148</v>
      </c>
      <c r="D1286" s="16">
        <v>542</v>
      </c>
      <c r="E1286" s="16" t="s">
        <v>854</v>
      </c>
      <c r="F1286" s="16">
        <v>1000057709</v>
      </c>
      <c r="G1286" s="17" t="s">
        <v>57</v>
      </c>
      <c r="H1286" s="18">
        <v>152500</v>
      </c>
      <c r="I1286" s="18">
        <v>0</v>
      </c>
      <c r="J1286" s="51">
        <f t="shared" si="56"/>
        <v>152500</v>
      </c>
      <c r="K1286" s="58"/>
    </row>
    <row r="1287" spans="1:11" x14ac:dyDescent="0.25">
      <c r="A1287" s="14">
        <v>44855</v>
      </c>
      <c r="B1287" s="15" t="s">
        <v>25</v>
      </c>
      <c r="C1287" s="16">
        <v>131450148</v>
      </c>
      <c r="D1287" s="16">
        <v>544</v>
      </c>
      <c r="E1287" s="16" t="s">
        <v>852</v>
      </c>
      <c r="F1287" s="16">
        <v>1000057731</v>
      </c>
      <c r="G1287" s="17" t="s">
        <v>18</v>
      </c>
      <c r="H1287" s="18">
        <v>85000</v>
      </c>
      <c r="I1287" s="18">
        <v>0</v>
      </c>
      <c r="J1287" s="51">
        <f>H1287+I1287-K1287</f>
        <v>85000</v>
      </c>
      <c r="K1287" s="58"/>
    </row>
    <row r="1288" spans="1:11" x14ac:dyDescent="0.25">
      <c r="A1288" s="14">
        <v>44855</v>
      </c>
      <c r="B1288" s="15" t="s">
        <v>25</v>
      </c>
      <c r="C1288" s="16">
        <v>131450148</v>
      </c>
      <c r="D1288" s="16">
        <v>545</v>
      </c>
      <c r="E1288" s="16" t="s">
        <v>853</v>
      </c>
      <c r="F1288" s="16">
        <v>1000057728</v>
      </c>
      <c r="G1288" s="17" t="s">
        <v>18</v>
      </c>
      <c r="H1288" s="18">
        <v>105000</v>
      </c>
      <c r="I1288" s="18">
        <v>0</v>
      </c>
      <c r="J1288" s="51">
        <f t="shared" si="56"/>
        <v>105000</v>
      </c>
      <c r="K1288" s="58"/>
    </row>
    <row r="1289" spans="1:11" x14ac:dyDescent="0.25">
      <c r="A1289" s="14">
        <v>44872</v>
      </c>
      <c r="B1289" s="15" t="s">
        <v>25</v>
      </c>
      <c r="C1289" s="16">
        <v>131450148</v>
      </c>
      <c r="D1289" s="16">
        <v>562</v>
      </c>
      <c r="E1289" s="16" t="s">
        <v>1060</v>
      </c>
      <c r="F1289" s="16">
        <v>1000057859</v>
      </c>
      <c r="G1289" s="17" t="s">
        <v>129</v>
      </c>
      <c r="H1289" s="18">
        <v>100000</v>
      </c>
      <c r="I1289" s="18">
        <v>0</v>
      </c>
      <c r="J1289" s="51">
        <f>H1289+I1289-K1289</f>
        <v>100000</v>
      </c>
      <c r="K1289" s="58"/>
    </row>
    <row r="1290" spans="1:11" x14ac:dyDescent="0.25">
      <c r="A1290" s="14">
        <v>44880</v>
      </c>
      <c r="B1290" s="15" t="s">
        <v>25</v>
      </c>
      <c r="C1290" s="25">
        <v>131450148</v>
      </c>
      <c r="D1290" s="25">
        <v>572</v>
      </c>
      <c r="E1290" s="25" t="s">
        <v>314</v>
      </c>
      <c r="F1290" s="25">
        <v>1000057898</v>
      </c>
      <c r="G1290" s="27" t="s">
        <v>18</v>
      </c>
      <c r="H1290" s="18">
        <v>50500</v>
      </c>
      <c r="I1290" s="18">
        <v>0</v>
      </c>
      <c r="J1290" s="51">
        <f t="shared" si="56"/>
        <v>50500</v>
      </c>
      <c r="K1290" s="58"/>
    </row>
    <row r="1291" spans="1:11" ht="57.75" x14ac:dyDescent="0.25">
      <c r="A1291" s="14">
        <v>44910</v>
      </c>
      <c r="B1291" s="56" t="s">
        <v>25</v>
      </c>
      <c r="C1291" s="32">
        <v>131450148</v>
      </c>
      <c r="D1291" s="32">
        <v>4532</v>
      </c>
      <c r="E1291" s="32" t="s">
        <v>1286</v>
      </c>
      <c r="F1291" s="33" t="s">
        <v>1287</v>
      </c>
      <c r="G1291" s="34" t="s">
        <v>18</v>
      </c>
      <c r="H1291" s="53">
        <v>840000</v>
      </c>
      <c r="I1291" s="18">
        <v>0</v>
      </c>
      <c r="J1291" s="51">
        <f>H1291+I1291-K1291</f>
        <v>840000</v>
      </c>
      <c r="K1291" s="58"/>
    </row>
    <row r="1292" spans="1:11" ht="57.75" x14ac:dyDescent="0.25">
      <c r="A1292" s="14">
        <v>44914</v>
      </c>
      <c r="B1292" s="56" t="s">
        <v>25</v>
      </c>
      <c r="C1292" s="32">
        <v>131450148</v>
      </c>
      <c r="D1292" s="32">
        <v>4539</v>
      </c>
      <c r="E1292" s="32" t="s">
        <v>1288</v>
      </c>
      <c r="F1292" s="33" t="s">
        <v>1213</v>
      </c>
      <c r="G1292" s="34" t="s">
        <v>18</v>
      </c>
      <c r="H1292" s="53">
        <v>72000</v>
      </c>
      <c r="I1292" s="18">
        <v>0</v>
      </c>
      <c r="J1292" s="51">
        <f t="shared" si="56"/>
        <v>72000</v>
      </c>
      <c r="K1292" s="58"/>
    </row>
    <row r="1293" spans="1:11" x14ac:dyDescent="0.25">
      <c r="A1293" s="14">
        <v>44932</v>
      </c>
      <c r="B1293" s="56" t="s">
        <v>25</v>
      </c>
      <c r="C1293" s="32">
        <v>131450148</v>
      </c>
      <c r="D1293" s="32">
        <v>4582</v>
      </c>
      <c r="E1293" s="32" t="s">
        <v>1538</v>
      </c>
      <c r="F1293" s="33">
        <v>1000058153</v>
      </c>
      <c r="G1293" s="34" t="s">
        <v>129</v>
      </c>
      <c r="H1293" s="53">
        <v>100000</v>
      </c>
      <c r="I1293" s="18">
        <v>0</v>
      </c>
      <c r="J1293" s="51">
        <f>H1293+I1293-K1293</f>
        <v>100000</v>
      </c>
      <c r="K1293" s="58"/>
    </row>
    <row r="1294" spans="1:11" x14ac:dyDescent="0.25">
      <c r="A1294" s="43">
        <v>44960</v>
      </c>
      <c r="B1294" s="56" t="s">
        <v>25</v>
      </c>
      <c r="C1294" s="32">
        <v>131450148</v>
      </c>
      <c r="D1294" s="32">
        <v>4663</v>
      </c>
      <c r="E1294" s="32" t="s">
        <v>1539</v>
      </c>
      <c r="F1294" s="33">
        <v>1000058226</v>
      </c>
      <c r="G1294" s="34" t="s">
        <v>18</v>
      </c>
      <c r="H1294" s="128">
        <v>165000</v>
      </c>
      <c r="I1294" s="18">
        <v>0</v>
      </c>
      <c r="J1294" s="51">
        <f t="shared" si="56"/>
        <v>165000</v>
      </c>
      <c r="K1294" s="58"/>
    </row>
    <row r="1295" spans="1:11" x14ac:dyDescent="0.25">
      <c r="A1295" s="43">
        <v>44953</v>
      </c>
      <c r="B1295" s="56" t="s">
        <v>25</v>
      </c>
      <c r="C1295" s="32">
        <v>131450148</v>
      </c>
      <c r="D1295" s="32">
        <v>4649</v>
      </c>
      <c r="E1295" s="32" t="s">
        <v>1786</v>
      </c>
      <c r="F1295" s="33">
        <v>1000058212</v>
      </c>
      <c r="G1295" s="34" t="s">
        <v>1787</v>
      </c>
      <c r="H1295" s="128">
        <v>100000</v>
      </c>
      <c r="I1295" s="18">
        <v>0</v>
      </c>
      <c r="J1295" s="51">
        <f t="shared" si="56"/>
        <v>100000</v>
      </c>
      <c r="K1295" s="58"/>
    </row>
    <row r="1296" spans="1:11" x14ac:dyDescent="0.25">
      <c r="A1296" s="14">
        <v>44915</v>
      </c>
      <c r="B1296" s="56" t="s">
        <v>25</v>
      </c>
      <c r="C1296" s="32">
        <v>131450148</v>
      </c>
      <c r="D1296" s="32">
        <v>4547</v>
      </c>
      <c r="E1296" s="32" t="s">
        <v>1540</v>
      </c>
      <c r="F1296" s="33" t="s">
        <v>1541</v>
      </c>
      <c r="G1296" s="34" t="s">
        <v>18</v>
      </c>
      <c r="H1296" s="53">
        <v>90000</v>
      </c>
      <c r="I1296" s="18">
        <v>0</v>
      </c>
      <c r="J1296" s="51">
        <f t="shared" si="56"/>
        <v>90000</v>
      </c>
      <c r="K1296" s="58"/>
    </row>
    <row r="1297" spans="1:11" x14ac:dyDescent="0.25">
      <c r="A1297" s="14">
        <v>44973</v>
      </c>
      <c r="B1297" s="56" t="s">
        <v>25</v>
      </c>
      <c r="C1297" s="32">
        <v>131450148</v>
      </c>
      <c r="D1297" s="32">
        <v>4718</v>
      </c>
      <c r="E1297" s="32" t="s">
        <v>1542</v>
      </c>
      <c r="F1297" s="33">
        <v>1000058257</v>
      </c>
      <c r="G1297" s="34" t="s">
        <v>37</v>
      </c>
      <c r="H1297" s="53">
        <v>120000</v>
      </c>
      <c r="I1297" s="18">
        <v>0</v>
      </c>
      <c r="J1297" s="51">
        <f t="shared" si="56"/>
        <v>120000</v>
      </c>
      <c r="K1297" s="58"/>
    </row>
    <row r="1298" spans="1:11" x14ac:dyDescent="0.25">
      <c r="A1298" s="76">
        <v>45006</v>
      </c>
      <c r="B1298" s="31" t="s">
        <v>1788</v>
      </c>
      <c r="C1298" s="32">
        <v>131450148</v>
      </c>
      <c r="D1298" s="32">
        <v>4854</v>
      </c>
      <c r="E1298" s="32" t="s">
        <v>1789</v>
      </c>
      <c r="F1298" s="32">
        <v>1000058384</v>
      </c>
      <c r="G1298" s="34" t="s">
        <v>37</v>
      </c>
      <c r="H1298" s="38">
        <v>27500</v>
      </c>
      <c r="I1298" s="38">
        <v>0</v>
      </c>
      <c r="J1298" s="78">
        <f>SUM(H1298+I1298)</f>
        <v>27500</v>
      </c>
      <c r="K1298" s="58"/>
    </row>
    <row r="1299" spans="1:11" x14ac:dyDescent="0.25">
      <c r="A1299" s="76">
        <v>45006</v>
      </c>
      <c r="B1299" s="31" t="s">
        <v>1788</v>
      </c>
      <c r="C1299" s="32">
        <v>131450148</v>
      </c>
      <c r="D1299" s="32">
        <v>653</v>
      </c>
      <c r="E1299" s="32" t="s">
        <v>1790</v>
      </c>
      <c r="F1299" s="32">
        <v>1000058396</v>
      </c>
      <c r="G1299" s="34" t="s">
        <v>37</v>
      </c>
      <c r="H1299" s="38">
        <v>123000</v>
      </c>
      <c r="I1299" s="38">
        <v>0</v>
      </c>
      <c r="J1299" s="78">
        <f>SUM(H1299+I1299)</f>
        <v>123000</v>
      </c>
      <c r="K1299" s="58"/>
    </row>
    <row r="1300" spans="1:11" x14ac:dyDescent="0.25">
      <c r="A1300" s="70"/>
      <c r="B1300" s="85" t="str">
        <f>B1301</f>
        <v>SSP SERVI SALUD PREMIUM, S.R.L.</v>
      </c>
      <c r="C1300" s="86" t="str">
        <f>C1301</f>
        <v>131154344</v>
      </c>
      <c r="D1300" s="144" t="str">
        <f>G1301</f>
        <v>SOL. LACTATO EN RINGER 1000ML</v>
      </c>
      <c r="E1300" s="145"/>
      <c r="F1300" s="145"/>
      <c r="G1300" s="145"/>
      <c r="H1300" s="88"/>
      <c r="I1300" s="73"/>
      <c r="J1300" s="74"/>
      <c r="K1300" s="75">
        <f>SUM(J1301:J1325)</f>
        <v>1625351.07</v>
      </c>
    </row>
    <row r="1301" spans="1:11" x14ac:dyDescent="0.25">
      <c r="A1301" s="14">
        <v>44699</v>
      </c>
      <c r="B1301" s="56" t="s">
        <v>22</v>
      </c>
      <c r="C1301" s="32" t="s">
        <v>131</v>
      </c>
      <c r="D1301" s="32">
        <v>1070</v>
      </c>
      <c r="E1301" s="32" t="s">
        <v>867</v>
      </c>
      <c r="F1301" s="32">
        <v>1000056708</v>
      </c>
      <c r="G1301" s="34" t="s">
        <v>868</v>
      </c>
      <c r="H1301" s="53">
        <v>65436</v>
      </c>
      <c r="I1301" s="18">
        <v>0</v>
      </c>
      <c r="J1301" s="51">
        <f t="shared" ref="J1301:J1306" si="57">H1301+I1301-K1301</f>
        <v>65436</v>
      </c>
      <c r="K1301" s="58"/>
    </row>
    <row r="1302" spans="1:11" x14ac:dyDescent="0.25">
      <c r="A1302" s="14">
        <v>44708</v>
      </c>
      <c r="B1302" s="15" t="s">
        <v>22</v>
      </c>
      <c r="C1302" s="39" t="s">
        <v>131</v>
      </c>
      <c r="D1302" s="39">
        <v>1088</v>
      </c>
      <c r="E1302" s="39" t="s">
        <v>869</v>
      </c>
      <c r="F1302" s="39">
        <v>1000056750</v>
      </c>
      <c r="G1302" s="41" t="s">
        <v>8</v>
      </c>
      <c r="H1302" s="18">
        <v>77900</v>
      </c>
      <c r="I1302" s="18">
        <v>0</v>
      </c>
      <c r="J1302" s="51">
        <f t="shared" si="57"/>
        <v>77900</v>
      </c>
      <c r="K1302" s="58"/>
    </row>
    <row r="1303" spans="1:11" x14ac:dyDescent="0.25">
      <c r="A1303" s="14">
        <v>44722</v>
      </c>
      <c r="B1303" s="15" t="s">
        <v>22</v>
      </c>
      <c r="C1303" s="16" t="s">
        <v>131</v>
      </c>
      <c r="D1303" s="16">
        <v>1103</v>
      </c>
      <c r="E1303" s="16" t="s">
        <v>870</v>
      </c>
      <c r="F1303" s="16">
        <v>1000056819</v>
      </c>
      <c r="G1303" s="17" t="s">
        <v>678</v>
      </c>
      <c r="H1303" s="18">
        <v>64960</v>
      </c>
      <c r="I1303" s="18">
        <v>11692.8</v>
      </c>
      <c r="J1303" s="51">
        <f t="shared" si="57"/>
        <v>76652.800000000003</v>
      </c>
      <c r="K1303" s="58"/>
    </row>
    <row r="1304" spans="1:11" x14ac:dyDescent="0.25">
      <c r="A1304" s="14">
        <v>44726</v>
      </c>
      <c r="B1304" s="15" t="s">
        <v>22</v>
      </c>
      <c r="C1304" s="16" t="s">
        <v>131</v>
      </c>
      <c r="D1304" s="16">
        <v>1107</v>
      </c>
      <c r="E1304" s="16" t="s">
        <v>871</v>
      </c>
      <c r="F1304" s="16">
        <v>1000056872</v>
      </c>
      <c r="G1304" s="17" t="s">
        <v>42</v>
      </c>
      <c r="H1304" s="18">
        <v>1202</v>
      </c>
      <c r="I1304" s="18">
        <v>216.36</v>
      </c>
      <c r="J1304" s="51">
        <f t="shared" si="57"/>
        <v>1418.3600000000001</v>
      </c>
      <c r="K1304" s="58"/>
    </row>
    <row r="1305" spans="1:11" x14ac:dyDescent="0.25">
      <c r="A1305" s="14">
        <v>44764</v>
      </c>
      <c r="B1305" s="15" t="s">
        <v>22</v>
      </c>
      <c r="C1305" s="16" t="s">
        <v>131</v>
      </c>
      <c r="D1305" s="16">
        <v>1138</v>
      </c>
      <c r="E1305" s="16" t="s">
        <v>864</v>
      </c>
      <c r="F1305" s="16">
        <v>1000057068</v>
      </c>
      <c r="G1305" s="17" t="s">
        <v>8</v>
      </c>
      <c r="H1305" s="18">
        <v>94689</v>
      </c>
      <c r="I1305" s="18">
        <v>14884.07</v>
      </c>
      <c r="J1305" s="51">
        <f t="shared" si="57"/>
        <v>109573.07</v>
      </c>
      <c r="K1305" s="58"/>
    </row>
    <row r="1306" spans="1:11" x14ac:dyDescent="0.25">
      <c r="A1306" s="14">
        <v>44768</v>
      </c>
      <c r="B1306" s="15" t="s">
        <v>22</v>
      </c>
      <c r="C1306" s="16">
        <v>131154344</v>
      </c>
      <c r="D1306" s="16">
        <v>1141</v>
      </c>
      <c r="E1306" s="16" t="s">
        <v>872</v>
      </c>
      <c r="F1306" s="16">
        <v>1000057162</v>
      </c>
      <c r="G1306" s="17" t="s">
        <v>42</v>
      </c>
      <c r="H1306" s="18">
        <v>24261</v>
      </c>
      <c r="I1306" s="18">
        <v>4366.9799999999996</v>
      </c>
      <c r="J1306" s="51">
        <f t="shared" si="57"/>
        <v>28627.98</v>
      </c>
      <c r="K1306" s="58"/>
    </row>
    <row r="1307" spans="1:11" x14ac:dyDescent="0.25">
      <c r="A1307" s="14">
        <v>44749</v>
      </c>
      <c r="B1307" s="15" t="s">
        <v>22</v>
      </c>
      <c r="C1307" s="16">
        <v>131154344</v>
      </c>
      <c r="D1307" s="16">
        <v>1148</v>
      </c>
      <c r="E1307" s="16" t="s">
        <v>683</v>
      </c>
      <c r="F1307" s="16">
        <v>1000057235</v>
      </c>
      <c r="G1307" s="17" t="s">
        <v>132</v>
      </c>
      <c r="H1307" s="18">
        <v>129520</v>
      </c>
      <c r="I1307" s="18">
        <v>23313.599999999999</v>
      </c>
      <c r="J1307" s="51">
        <v>152833.60000000001</v>
      </c>
      <c r="K1307" s="58"/>
    </row>
    <row r="1308" spans="1:11" x14ac:dyDescent="0.25">
      <c r="A1308" s="14">
        <v>44600</v>
      </c>
      <c r="B1308" s="15" t="s">
        <v>22</v>
      </c>
      <c r="C1308" s="16">
        <v>131154344</v>
      </c>
      <c r="D1308" s="16">
        <v>1158</v>
      </c>
      <c r="E1308" s="16" t="s">
        <v>1289</v>
      </c>
      <c r="F1308" s="16">
        <v>1000057236</v>
      </c>
      <c r="G1308" s="17" t="s">
        <v>132</v>
      </c>
      <c r="H1308" s="18">
        <v>32380</v>
      </c>
      <c r="I1308" s="18">
        <v>5828.4</v>
      </c>
      <c r="J1308" s="51">
        <v>38208.400000000001</v>
      </c>
      <c r="K1308" s="58"/>
    </row>
    <row r="1309" spans="1:11" x14ac:dyDescent="0.25">
      <c r="A1309" s="14">
        <v>44795</v>
      </c>
      <c r="B1309" s="15" t="s">
        <v>22</v>
      </c>
      <c r="C1309" s="16" t="s">
        <v>131</v>
      </c>
      <c r="D1309" s="16">
        <v>1164</v>
      </c>
      <c r="E1309" s="16" t="s">
        <v>873</v>
      </c>
      <c r="F1309" s="16">
        <v>1000057319</v>
      </c>
      <c r="G1309" s="17" t="s">
        <v>874</v>
      </c>
      <c r="H1309" s="18">
        <v>17297.5</v>
      </c>
      <c r="I1309" s="18">
        <v>0</v>
      </c>
      <c r="J1309" s="51">
        <f t="shared" ref="J1309:J1318" si="58">H1309+I1309-K1309</f>
        <v>17297.5</v>
      </c>
      <c r="K1309" s="58"/>
    </row>
    <row r="1310" spans="1:11" x14ac:dyDescent="0.25">
      <c r="A1310" s="14">
        <v>44797</v>
      </c>
      <c r="B1310" s="15" t="s">
        <v>22</v>
      </c>
      <c r="C1310" s="16" t="s">
        <v>131</v>
      </c>
      <c r="D1310" s="16">
        <v>1168</v>
      </c>
      <c r="E1310" s="16" t="s">
        <v>855</v>
      </c>
      <c r="F1310" s="16">
        <v>1000057322</v>
      </c>
      <c r="G1310" s="17" t="s">
        <v>132</v>
      </c>
      <c r="H1310" s="18">
        <v>106820</v>
      </c>
      <c r="I1310" s="18">
        <v>0</v>
      </c>
      <c r="J1310" s="51">
        <f t="shared" si="58"/>
        <v>106820</v>
      </c>
      <c r="K1310" s="58"/>
    </row>
    <row r="1311" spans="1:11" x14ac:dyDescent="0.25">
      <c r="A1311" s="14">
        <v>44797</v>
      </c>
      <c r="B1311" s="15" t="s">
        <v>22</v>
      </c>
      <c r="C1311" s="16" t="s">
        <v>131</v>
      </c>
      <c r="D1311" s="16">
        <v>1169</v>
      </c>
      <c r="E1311" s="16" t="s">
        <v>856</v>
      </c>
      <c r="F1311" s="16">
        <v>1000057324</v>
      </c>
      <c r="G1311" s="17" t="s">
        <v>857</v>
      </c>
      <c r="H1311" s="18">
        <v>17478</v>
      </c>
      <c r="I1311" s="18">
        <v>0</v>
      </c>
      <c r="J1311" s="51">
        <f t="shared" si="58"/>
        <v>17478</v>
      </c>
      <c r="K1311" s="58"/>
    </row>
    <row r="1312" spans="1:11" x14ac:dyDescent="0.25">
      <c r="A1312" s="14">
        <v>44802</v>
      </c>
      <c r="B1312" s="15" t="s">
        <v>22</v>
      </c>
      <c r="C1312" s="16" t="s">
        <v>131</v>
      </c>
      <c r="D1312" s="16">
        <v>1175</v>
      </c>
      <c r="E1312" s="16" t="s">
        <v>877</v>
      </c>
      <c r="F1312" s="16">
        <v>1000057372</v>
      </c>
      <c r="G1312" s="17" t="s">
        <v>367</v>
      </c>
      <c r="H1312" s="18">
        <v>800</v>
      </c>
      <c r="I1312" s="18">
        <v>99</v>
      </c>
      <c r="J1312" s="51">
        <f t="shared" si="58"/>
        <v>899</v>
      </c>
      <c r="K1312" s="58"/>
    </row>
    <row r="1313" spans="1:11" x14ac:dyDescent="0.25">
      <c r="A1313" s="14">
        <v>44825</v>
      </c>
      <c r="B1313" s="15" t="s">
        <v>22</v>
      </c>
      <c r="C1313" s="16" t="s">
        <v>131</v>
      </c>
      <c r="D1313" s="16">
        <v>1196</v>
      </c>
      <c r="E1313" s="16" t="s">
        <v>863</v>
      </c>
      <c r="F1313" s="16">
        <v>1000057556</v>
      </c>
      <c r="G1313" s="17" t="s">
        <v>8</v>
      </c>
      <c r="H1313" s="18">
        <v>53514</v>
      </c>
      <c r="I1313" s="18">
        <v>9632.52</v>
      </c>
      <c r="J1313" s="51">
        <f t="shared" si="58"/>
        <v>63146.520000000004</v>
      </c>
      <c r="K1313" s="58"/>
    </row>
    <row r="1314" spans="1:11" x14ac:dyDescent="0.25">
      <c r="A1314" s="14">
        <v>44827</v>
      </c>
      <c r="B1314" s="15" t="s">
        <v>22</v>
      </c>
      <c r="C1314" s="16" t="s">
        <v>131</v>
      </c>
      <c r="D1314" s="16">
        <v>1198</v>
      </c>
      <c r="E1314" s="16" t="s">
        <v>862</v>
      </c>
      <c r="F1314" s="16">
        <v>1000057559</v>
      </c>
      <c r="G1314" s="17" t="s">
        <v>8</v>
      </c>
      <c r="H1314" s="18">
        <v>18630</v>
      </c>
      <c r="I1314" s="18">
        <v>3353.4</v>
      </c>
      <c r="J1314" s="51">
        <f t="shared" si="58"/>
        <v>21983.4</v>
      </c>
      <c r="K1314" s="58"/>
    </row>
    <row r="1315" spans="1:11" x14ac:dyDescent="0.25">
      <c r="A1315" s="14">
        <v>44837</v>
      </c>
      <c r="B1315" s="15" t="s">
        <v>22</v>
      </c>
      <c r="C1315" s="16" t="s">
        <v>131</v>
      </c>
      <c r="D1315" s="16">
        <v>1202</v>
      </c>
      <c r="E1315" s="16" t="s">
        <v>865</v>
      </c>
      <c r="F1315" s="16">
        <v>1000057632</v>
      </c>
      <c r="G1315" s="17" t="s">
        <v>866</v>
      </c>
      <c r="H1315" s="18">
        <v>115859.52000000002</v>
      </c>
      <c r="I1315" s="18">
        <v>20854.71</v>
      </c>
      <c r="J1315" s="51">
        <f t="shared" si="58"/>
        <v>136714.23000000001</v>
      </c>
      <c r="K1315" s="58"/>
    </row>
    <row r="1316" spans="1:11" x14ac:dyDescent="0.25">
      <c r="A1316" s="14">
        <v>44840</v>
      </c>
      <c r="B1316" s="15" t="s">
        <v>22</v>
      </c>
      <c r="C1316" s="16" t="s">
        <v>131</v>
      </c>
      <c r="D1316" s="16">
        <v>1209</v>
      </c>
      <c r="E1316" s="16" t="s">
        <v>860</v>
      </c>
      <c r="F1316" s="16">
        <v>1000057618</v>
      </c>
      <c r="G1316" s="17" t="s">
        <v>861</v>
      </c>
      <c r="H1316" s="18">
        <v>4671</v>
      </c>
      <c r="I1316" s="18">
        <v>840.78</v>
      </c>
      <c r="J1316" s="51">
        <f t="shared" si="58"/>
        <v>5511.78</v>
      </c>
      <c r="K1316" s="58"/>
    </row>
    <row r="1317" spans="1:11" x14ac:dyDescent="0.25">
      <c r="A1317" s="14">
        <v>44840</v>
      </c>
      <c r="B1317" s="15" t="s">
        <v>22</v>
      </c>
      <c r="C1317" s="16" t="s">
        <v>131</v>
      </c>
      <c r="D1317" s="16">
        <v>1210</v>
      </c>
      <c r="E1317" s="16" t="s">
        <v>858</v>
      </c>
      <c r="F1317" s="16">
        <v>1000057627</v>
      </c>
      <c r="G1317" s="17" t="s">
        <v>859</v>
      </c>
      <c r="H1317" s="18">
        <v>4050</v>
      </c>
      <c r="I1317" s="18">
        <v>729</v>
      </c>
      <c r="J1317" s="51">
        <f t="shared" si="58"/>
        <v>4779</v>
      </c>
      <c r="K1317" s="58"/>
    </row>
    <row r="1318" spans="1:11" x14ac:dyDescent="0.25">
      <c r="A1318" s="14">
        <v>44840</v>
      </c>
      <c r="B1318" s="15" t="s">
        <v>22</v>
      </c>
      <c r="C1318" s="16" t="s">
        <v>131</v>
      </c>
      <c r="D1318" s="16">
        <v>1211</v>
      </c>
      <c r="E1318" s="16" t="s">
        <v>875</v>
      </c>
      <c r="F1318" s="16">
        <v>1000057634</v>
      </c>
      <c r="G1318" s="17" t="s">
        <v>876</v>
      </c>
      <c r="H1318" s="18">
        <v>9180</v>
      </c>
      <c r="I1318" s="18">
        <v>1652.4</v>
      </c>
      <c r="J1318" s="51">
        <f t="shared" si="58"/>
        <v>10832.4</v>
      </c>
      <c r="K1318" s="58"/>
    </row>
    <row r="1319" spans="1:11" x14ac:dyDescent="0.25">
      <c r="A1319" s="76">
        <v>44995</v>
      </c>
      <c r="B1319" s="15" t="s">
        <v>22</v>
      </c>
      <c r="C1319" s="32">
        <v>131154344</v>
      </c>
      <c r="D1319" s="32">
        <v>1306</v>
      </c>
      <c r="E1319" s="32" t="s">
        <v>1791</v>
      </c>
      <c r="F1319" s="32">
        <v>1000058339</v>
      </c>
      <c r="G1319" s="34" t="s">
        <v>1614</v>
      </c>
      <c r="H1319" s="38">
        <v>153138.29999999999</v>
      </c>
      <c r="I1319" s="38">
        <v>27564.89</v>
      </c>
      <c r="J1319" s="78">
        <f t="shared" ref="J1319:J1324" si="59">SUM(H1319+I1319)</f>
        <v>180703.19</v>
      </c>
      <c r="K1319" s="58"/>
    </row>
    <row r="1320" spans="1:11" x14ac:dyDescent="0.25">
      <c r="A1320" s="76">
        <v>44999</v>
      </c>
      <c r="B1320" s="15" t="s">
        <v>22</v>
      </c>
      <c r="C1320" s="32">
        <v>131154344</v>
      </c>
      <c r="D1320" s="32">
        <v>1311</v>
      </c>
      <c r="E1320" s="32" t="s">
        <v>1792</v>
      </c>
      <c r="F1320" s="32">
        <v>1000058363</v>
      </c>
      <c r="G1320" s="34" t="s">
        <v>1614</v>
      </c>
      <c r="H1320" s="38">
        <v>54636</v>
      </c>
      <c r="I1320" s="38">
        <v>9834.48</v>
      </c>
      <c r="J1320" s="78">
        <f t="shared" si="59"/>
        <v>64470.479999999996</v>
      </c>
      <c r="K1320" s="58"/>
    </row>
    <row r="1321" spans="1:11" x14ac:dyDescent="0.25">
      <c r="A1321" s="76">
        <v>44999</v>
      </c>
      <c r="B1321" s="15" t="s">
        <v>22</v>
      </c>
      <c r="C1321" s="32">
        <v>131154344</v>
      </c>
      <c r="D1321" s="32">
        <v>1313</v>
      </c>
      <c r="E1321" s="32" t="s">
        <v>1793</v>
      </c>
      <c r="F1321" s="32">
        <v>1000058360</v>
      </c>
      <c r="G1321" s="34" t="s">
        <v>1614</v>
      </c>
      <c r="H1321" s="38">
        <v>74707.199999999997</v>
      </c>
      <c r="I1321" s="38">
        <v>11242.8</v>
      </c>
      <c r="J1321" s="78">
        <f t="shared" si="59"/>
        <v>85950</v>
      </c>
      <c r="K1321" s="58"/>
    </row>
    <row r="1322" spans="1:11" x14ac:dyDescent="0.25">
      <c r="A1322" s="76">
        <v>44999</v>
      </c>
      <c r="B1322" s="15" t="s">
        <v>22</v>
      </c>
      <c r="C1322" s="32">
        <v>131154344</v>
      </c>
      <c r="D1322" s="32">
        <v>1312</v>
      </c>
      <c r="E1322" s="32" t="s">
        <v>1794</v>
      </c>
      <c r="F1322" s="32">
        <v>1000058362</v>
      </c>
      <c r="G1322" s="34" t="s">
        <v>1614</v>
      </c>
      <c r="H1322" s="38">
        <v>167588</v>
      </c>
      <c r="I1322" s="38">
        <v>2949.84</v>
      </c>
      <c r="J1322" s="78">
        <f t="shared" si="59"/>
        <v>170537.84</v>
      </c>
      <c r="K1322" s="58"/>
    </row>
    <row r="1323" spans="1:11" x14ac:dyDescent="0.25">
      <c r="A1323" s="76">
        <v>45006</v>
      </c>
      <c r="B1323" s="15" t="s">
        <v>22</v>
      </c>
      <c r="C1323" s="32">
        <v>131154344</v>
      </c>
      <c r="D1323" s="32">
        <v>1321</v>
      </c>
      <c r="E1323" s="32" t="s">
        <v>1795</v>
      </c>
      <c r="F1323" s="32">
        <v>1000058382</v>
      </c>
      <c r="G1323" s="34" t="s">
        <v>1614</v>
      </c>
      <c r="H1323" s="38">
        <v>28620</v>
      </c>
      <c r="I1323" s="38">
        <v>5151.6000000000004</v>
      </c>
      <c r="J1323" s="78">
        <f t="shared" si="59"/>
        <v>33771.599999999999</v>
      </c>
      <c r="K1323" s="58"/>
    </row>
    <row r="1324" spans="1:11" x14ac:dyDescent="0.25">
      <c r="A1324" s="76">
        <v>45012</v>
      </c>
      <c r="B1324" s="15" t="s">
        <v>22</v>
      </c>
      <c r="C1324" s="32">
        <v>131154344</v>
      </c>
      <c r="D1324" s="32">
        <v>1325</v>
      </c>
      <c r="E1324" s="32" t="s">
        <v>1796</v>
      </c>
      <c r="F1324" s="32">
        <v>1000058382</v>
      </c>
      <c r="G1324" s="34" t="s">
        <v>1614</v>
      </c>
      <c r="H1324" s="38">
        <v>130344</v>
      </c>
      <c r="I1324" s="38">
        <v>23461.919999999998</v>
      </c>
      <c r="J1324" s="78">
        <f t="shared" si="59"/>
        <v>153805.91999999998</v>
      </c>
      <c r="K1324" s="58"/>
    </row>
    <row r="1325" spans="1:11" x14ac:dyDescent="0.25">
      <c r="A1325" s="70"/>
      <c r="B1325" s="71" t="s">
        <v>30</v>
      </c>
      <c r="C1325" s="72">
        <v>101027721</v>
      </c>
      <c r="D1325" s="138" t="s">
        <v>771</v>
      </c>
      <c r="E1325" s="139"/>
      <c r="F1325" s="139"/>
      <c r="G1325" s="140"/>
      <c r="H1325" s="73"/>
      <c r="I1325" s="73"/>
      <c r="J1325" s="74"/>
      <c r="K1325" s="75">
        <f>SUM(J1326:J1335)</f>
        <v>1577257.5</v>
      </c>
    </row>
    <row r="1326" spans="1:11" x14ac:dyDescent="0.25">
      <c r="A1326" s="14">
        <v>44854</v>
      </c>
      <c r="B1326" s="15" t="s">
        <v>30</v>
      </c>
      <c r="C1326" s="16">
        <v>101027721</v>
      </c>
      <c r="D1326" s="16">
        <v>9100506321</v>
      </c>
      <c r="E1326" s="16" t="s">
        <v>878</v>
      </c>
      <c r="F1326" s="16">
        <v>1000057711</v>
      </c>
      <c r="G1326" s="17" t="s">
        <v>879</v>
      </c>
      <c r="H1326" s="18">
        <v>141223</v>
      </c>
      <c r="I1326" s="18">
        <v>0</v>
      </c>
      <c r="J1326" s="51">
        <f t="shared" ref="J1326:J1332" si="60">H1326+I1326-K1326</f>
        <v>141223</v>
      </c>
      <c r="K1326" s="58"/>
    </row>
    <row r="1327" spans="1:11" ht="57.75" x14ac:dyDescent="0.25">
      <c r="A1327" s="14">
        <v>44902</v>
      </c>
      <c r="B1327" s="15" t="s">
        <v>30</v>
      </c>
      <c r="C1327" s="16">
        <v>101027721</v>
      </c>
      <c r="D1327" s="16">
        <v>9100524596</v>
      </c>
      <c r="E1327" s="16" t="s">
        <v>1290</v>
      </c>
      <c r="F1327" s="22" t="s">
        <v>1281</v>
      </c>
      <c r="G1327" s="17" t="s">
        <v>1291</v>
      </c>
      <c r="H1327" s="18">
        <v>98000</v>
      </c>
      <c r="I1327" s="18">
        <v>0</v>
      </c>
      <c r="J1327" s="51">
        <f>H1327+I1327-K1327</f>
        <v>98000</v>
      </c>
      <c r="K1327" s="58"/>
    </row>
    <row r="1328" spans="1:11" x14ac:dyDescent="0.25">
      <c r="A1328" s="14">
        <v>44902</v>
      </c>
      <c r="B1328" s="15" t="s">
        <v>30</v>
      </c>
      <c r="C1328" s="16">
        <v>101027721</v>
      </c>
      <c r="D1328" s="16">
        <v>9100524603</v>
      </c>
      <c r="E1328" s="16" t="s">
        <v>1294</v>
      </c>
      <c r="F1328" s="22">
        <v>1000058033</v>
      </c>
      <c r="G1328" s="17" t="s">
        <v>42</v>
      </c>
      <c r="H1328" s="18">
        <v>80992</v>
      </c>
      <c r="I1328" s="18">
        <v>0</v>
      </c>
      <c r="J1328" s="51">
        <f t="shared" si="60"/>
        <v>80992</v>
      </c>
      <c r="K1328" s="58"/>
    </row>
    <row r="1329" spans="1:11" ht="57.75" x14ac:dyDescent="0.25">
      <c r="A1329" s="14">
        <v>44903</v>
      </c>
      <c r="B1329" s="15" t="s">
        <v>30</v>
      </c>
      <c r="C1329" s="16">
        <v>101027721</v>
      </c>
      <c r="D1329" s="16">
        <v>9100525119</v>
      </c>
      <c r="E1329" s="16" t="s">
        <v>1292</v>
      </c>
      <c r="F1329" s="22" t="s">
        <v>1293</v>
      </c>
      <c r="G1329" s="17" t="s">
        <v>1291</v>
      </c>
      <c r="H1329" s="18">
        <v>162400</v>
      </c>
      <c r="I1329" s="18">
        <v>0</v>
      </c>
      <c r="J1329" s="51">
        <f>H1329+I1329-K1329</f>
        <v>162400</v>
      </c>
      <c r="K1329" s="58"/>
    </row>
    <row r="1330" spans="1:11" x14ac:dyDescent="0.25">
      <c r="A1330" s="14">
        <v>44914</v>
      </c>
      <c r="B1330" s="15" t="s">
        <v>30</v>
      </c>
      <c r="C1330" s="16">
        <v>101027721</v>
      </c>
      <c r="D1330" s="16">
        <v>9100529475</v>
      </c>
      <c r="E1330" s="16" t="s">
        <v>1295</v>
      </c>
      <c r="F1330" s="22">
        <v>1000058065</v>
      </c>
      <c r="G1330" s="17" t="s">
        <v>8</v>
      </c>
      <c r="H1330" s="18">
        <v>66084.5</v>
      </c>
      <c r="I1330" s="18">
        <v>0</v>
      </c>
      <c r="J1330" s="51">
        <f t="shared" si="60"/>
        <v>66084.5</v>
      </c>
      <c r="K1330" s="58"/>
    </row>
    <row r="1331" spans="1:11" x14ac:dyDescent="0.25">
      <c r="A1331" s="14">
        <v>44952</v>
      </c>
      <c r="B1331" s="15" t="s">
        <v>30</v>
      </c>
      <c r="C1331" s="16">
        <v>101027721</v>
      </c>
      <c r="D1331" s="16">
        <v>9100539412</v>
      </c>
      <c r="E1331" s="16" t="s">
        <v>1422</v>
      </c>
      <c r="F1331" s="22">
        <v>1000058199</v>
      </c>
      <c r="G1331" s="17" t="s">
        <v>1423</v>
      </c>
      <c r="H1331" s="18">
        <v>100713</v>
      </c>
      <c r="I1331" s="18">
        <v>0</v>
      </c>
      <c r="J1331" s="51">
        <f>H1331+I1331-K1331</f>
        <v>100713</v>
      </c>
      <c r="K1331" s="58"/>
    </row>
    <row r="1332" spans="1:11" x14ac:dyDescent="0.25">
      <c r="A1332" s="14">
        <v>44953</v>
      </c>
      <c r="B1332" s="15" t="s">
        <v>30</v>
      </c>
      <c r="C1332" s="16">
        <v>101027721</v>
      </c>
      <c r="D1332" s="16">
        <v>9100540043</v>
      </c>
      <c r="E1332" s="16" t="s">
        <v>1543</v>
      </c>
      <c r="F1332" s="22">
        <v>1000058209</v>
      </c>
      <c r="G1332" s="17" t="s">
        <v>8</v>
      </c>
      <c r="H1332" s="18">
        <v>135538</v>
      </c>
      <c r="I1332" s="18">
        <v>0</v>
      </c>
      <c r="J1332" s="51">
        <f t="shared" si="60"/>
        <v>135538</v>
      </c>
      <c r="K1332" s="58"/>
    </row>
    <row r="1333" spans="1:11" x14ac:dyDescent="0.25">
      <c r="A1333" s="14">
        <v>44858</v>
      </c>
      <c r="B1333" s="15" t="s">
        <v>30</v>
      </c>
      <c r="C1333" s="16">
        <v>101027721</v>
      </c>
      <c r="D1333" s="16">
        <v>9100507582</v>
      </c>
      <c r="E1333" s="16" t="s">
        <v>1061</v>
      </c>
      <c r="F1333" s="16">
        <v>1000057688</v>
      </c>
      <c r="G1333" s="17" t="s">
        <v>8</v>
      </c>
      <c r="H1333" s="18">
        <v>129823</v>
      </c>
      <c r="I1333" s="18">
        <v>0</v>
      </c>
      <c r="J1333" s="51">
        <f>H1333+I1333-K1333</f>
        <v>129823</v>
      </c>
      <c r="K1333" s="58"/>
    </row>
    <row r="1334" spans="1:11" x14ac:dyDescent="0.25">
      <c r="A1334" s="76">
        <v>44993</v>
      </c>
      <c r="B1334" s="31" t="s">
        <v>1797</v>
      </c>
      <c r="C1334" s="32">
        <v>101027721</v>
      </c>
      <c r="D1334" s="32">
        <v>9100554881</v>
      </c>
      <c r="E1334" s="32" t="s">
        <v>1798</v>
      </c>
      <c r="F1334" s="32" t="s">
        <v>1799</v>
      </c>
      <c r="G1334" s="34" t="s">
        <v>1574</v>
      </c>
      <c r="H1334" s="38">
        <v>662484</v>
      </c>
      <c r="I1334" s="38">
        <v>0</v>
      </c>
      <c r="J1334" s="78">
        <f>SUM(H1334+I1334)</f>
        <v>662484</v>
      </c>
      <c r="K1334" s="58"/>
    </row>
    <row r="1335" spans="1:11" x14ac:dyDescent="0.25">
      <c r="A1335" s="70"/>
      <c r="B1335" s="71" t="str">
        <f>B1336</f>
        <v>SUMEC INVESTMENT,S.R.L.</v>
      </c>
      <c r="C1335" s="72">
        <f>C1336</f>
        <v>130989508</v>
      </c>
      <c r="D1335" s="138" t="str">
        <f>G1336</f>
        <v>REPARACION Y MANTENIMIENT.</v>
      </c>
      <c r="E1335" s="139"/>
      <c r="F1335" s="139"/>
      <c r="G1335" s="140"/>
      <c r="H1335" s="73"/>
      <c r="I1335" s="73"/>
      <c r="J1335" s="74"/>
      <c r="K1335" s="75">
        <f>SUM(J1336:J1338)</f>
        <v>179832</v>
      </c>
    </row>
    <row r="1336" spans="1:11" x14ac:dyDescent="0.25">
      <c r="A1336" s="14">
        <v>44403</v>
      </c>
      <c r="B1336" s="15" t="s">
        <v>882</v>
      </c>
      <c r="C1336" s="16">
        <v>130989508</v>
      </c>
      <c r="D1336" s="16">
        <v>369</v>
      </c>
      <c r="E1336" s="16" t="s">
        <v>349</v>
      </c>
      <c r="F1336" s="16" t="s">
        <v>172</v>
      </c>
      <c r="G1336" s="17" t="s">
        <v>883</v>
      </c>
      <c r="H1336" s="18">
        <v>89500</v>
      </c>
      <c r="I1336" s="18">
        <v>16110</v>
      </c>
      <c r="J1336" s="51">
        <f>H1336+I1336-K1336</f>
        <v>105610</v>
      </c>
      <c r="K1336" s="58"/>
    </row>
    <row r="1337" spans="1:11" x14ac:dyDescent="0.25">
      <c r="A1337" s="14">
        <v>44454</v>
      </c>
      <c r="B1337" s="15" t="s">
        <v>882</v>
      </c>
      <c r="C1337" s="16">
        <v>130989508</v>
      </c>
      <c r="D1337" s="16">
        <v>374</v>
      </c>
      <c r="E1337" s="16" t="s">
        <v>353</v>
      </c>
      <c r="F1337" s="16" t="s">
        <v>172</v>
      </c>
      <c r="G1337" s="17" t="s">
        <v>883</v>
      </c>
      <c r="H1337" s="18">
        <v>62900</v>
      </c>
      <c r="I1337" s="18">
        <v>11322</v>
      </c>
      <c r="J1337" s="51">
        <f>H1337+I1337-K1337</f>
        <v>74222</v>
      </c>
      <c r="K1337" s="58"/>
    </row>
    <row r="1338" spans="1:11" x14ac:dyDescent="0.25">
      <c r="A1338" s="70"/>
      <c r="B1338" s="71" t="str">
        <f>B1339</f>
        <v>SUPLIDORES MEDICOS COMERCIALES</v>
      </c>
      <c r="C1338" s="72" t="str">
        <f>C1339</f>
        <v>131255142</v>
      </c>
      <c r="D1338" s="138" t="e">
        <f>#REF!</f>
        <v>#REF!</v>
      </c>
      <c r="E1338" s="139"/>
      <c r="F1338" s="139"/>
      <c r="G1338" s="140"/>
      <c r="H1338" s="73"/>
      <c r="I1338" s="73"/>
      <c r="J1338" s="74"/>
      <c r="K1338" s="75">
        <f>SUM(J1339:J1353)</f>
        <v>946132.7</v>
      </c>
    </row>
    <row r="1339" spans="1:11" x14ac:dyDescent="0.25">
      <c r="A1339" s="14">
        <v>44491</v>
      </c>
      <c r="B1339" s="15" t="s">
        <v>880</v>
      </c>
      <c r="C1339" s="16" t="s">
        <v>881</v>
      </c>
      <c r="D1339" s="16">
        <v>280</v>
      </c>
      <c r="E1339" s="16" t="s">
        <v>390</v>
      </c>
      <c r="F1339" s="16">
        <v>1000054997</v>
      </c>
      <c r="G1339" s="17" t="s">
        <v>884</v>
      </c>
      <c r="H1339" s="18">
        <v>76722</v>
      </c>
      <c r="I1339" s="18">
        <v>0</v>
      </c>
      <c r="J1339" s="51">
        <f t="shared" ref="J1339:J1351" si="61">H1339+I1339-K1339</f>
        <v>76722</v>
      </c>
      <c r="K1339" s="58"/>
    </row>
    <row r="1340" spans="1:11" x14ac:dyDescent="0.25">
      <c r="A1340" s="14">
        <v>44511</v>
      </c>
      <c r="B1340" s="15" t="s">
        <v>880</v>
      </c>
      <c r="C1340" s="16" t="s">
        <v>881</v>
      </c>
      <c r="D1340" s="16">
        <v>288</v>
      </c>
      <c r="E1340" s="16" t="s">
        <v>886</v>
      </c>
      <c r="F1340" s="16">
        <v>1000055236</v>
      </c>
      <c r="G1340" s="17" t="s">
        <v>887</v>
      </c>
      <c r="H1340" s="18">
        <v>57689.7</v>
      </c>
      <c r="I1340" s="18">
        <v>0</v>
      </c>
      <c r="J1340" s="51">
        <f>H1340+I1340-K1340</f>
        <v>57689.7</v>
      </c>
      <c r="K1340" s="58"/>
    </row>
    <row r="1341" spans="1:11" x14ac:dyDescent="0.25">
      <c r="A1341" s="14">
        <v>44515</v>
      </c>
      <c r="B1341" s="15" t="s">
        <v>880</v>
      </c>
      <c r="C1341" s="16" t="s">
        <v>881</v>
      </c>
      <c r="D1341" s="16">
        <v>289</v>
      </c>
      <c r="E1341" s="16" t="s">
        <v>518</v>
      </c>
      <c r="F1341" s="16">
        <v>1000055235</v>
      </c>
      <c r="G1341" s="17" t="s">
        <v>885</v>
      </c>
      <c r="H1341" s="18">
        <v>40670</v>
      </c>
      <c r="I1341" s="18">
        <v>0</v>
      </c>
      <c r="J1341" s="51">
        <f t="shared" si="61"/>
        <v>40670</v>
      </c>
      <c r="K1341" s="58"/>
    </row>
    <row r="1342" spans="1:11" x14ac:dyDescent="0.25">
      <c r="A1342" s="14">
        <v>44530</v>
      </c>
      <c r="B1342" s="15" t="s">
        <v>880</v>
      </c>
      <c r="C1342" s="16" t="s">
        <v>881</v>
      </c>
      <c r="D1342" s="16">
        <v>298</v>
      </c>
      <c r="E1342" s="16" t="s">
        <v>888</v>
      </c>
      <c r="F1342" s="16">
        <v>1000055406</v>
      </c>
      <c r="G1342" s="17" t="s">
        <v>887</v>
      </c>
      <c r="H1342" s="18">
        <v>95340</v>
      </c>
      <c r="I1342" s="18">
        <v>0</v>
      </c>
      <c r="J1342" s="51">
        <f>H1342+I1342-K1342</f>
        <v>95340</v>
      </c>
      <c r="K1342" s="58"/>
    </row>
    <row r="1343" spans="1:11" x14ac:dyDescent="0.25">
      <c r="A1343" s="14">
        <v>44540</v>
      </c>
      <c r="B1343" s="15" t="s">
        <v>880</v>
      </c>
      <c r="C1343" s="16" t="s">
        <v>881</v>
      </c>
      <c r="D1343" s="16">
        <v>307</v>
      </c>
      <c r="E1343" s="16" t="s">
        <v>889</v>
      </c>
      <c r="F1343" s="16">
        <v>1000055549</v>
      </c>
      <c r="G1343" s="17" t="s">
        <v>890</v>
      </c>
      <c r="H1343" s="18">
        <v>58000</v>
      </c>
      <c r="I1343" s="18">
        <v>0</v>
      </c>
      <c r="J1343" s="51">
        <f t="shared" si="61"/>
        <v>58000</v>
      </c>
      <c r="K1343" s="58"/>
    </row>
    <row r="1344" spans="1:11" x14ac:dyDescent="0.25">
      <c r="A1344" s="14">
        <v>44552</v>
      </c>
      <c r="B1344" s="15" t="s">
        <v>880</v>
      </c>
      <c r="C1344" s="16" t="s">
        <v>881</v>
      </c>
      <c r="D1344" s="16">
        <v>313</v>
      </c>
      <c r="E1344" s="16" t="s">
        <v>538</v>
      </c>
      <c r="F1344" s="16">
        <v>1000055594</v>
      </c>
      <c r="G1344" s="17" t="s">
        <v>891</v>
      </c>
      <c r="H1344" s="18">
        <v>113500</v>
      </c>
      <c r="I1344" s="18">
        <v>0</v>
      </c>
      <c r="J1344" s="51">
        <f>H1344+I1344-K1344</f>
        <v>113500</v>
      </c>
      <c r="K1344" s="58"/>
    </row>
    <row r="1345" spans="1:11" x14ac:dyDescent="0.25">
      <c r="A1345" s="14">
        <v>44552</v>
      </c>
      <c r="B1345" s="15" t="s">
        <v>880</v>
      </c>
      <c r="C1345" s="16" t="s">
        <v>881</v>
      </c>
      <c r="D1345" s="16">
        <v>314</v>
      </c>
      <c r="E1345" s="16" t="s">
        <v>537</v>
      </c>
      <c r="F1345" s="16">
        <v>1000055676</v>
      </c>
      <c r="G1345" s="17" t="s">
        <v>891</v>
      </c>
      <c r="H1345" s="18">
        <v>79450</v>
      </c>
      <c r="I1345" s="18">
        <v>0</v>
      </c>
      <c r="J1345" s="51">
        <f t="shared" si="61"/>
        <v>79450</v>
      </c>
      <c r="K1345" s="58"/>
    </row>
    <row r="1346" spans="1:11" x14ac:dyDescent="0.25">
      <c r="A1346" s="14">
        <v>44883</v>
      </c>
      <c r="B1346" s="15" t="s">
        <v>880</v>
      </c>
      <c r="C1346" s="16" t="s">
        <v>881</v>
      </c>
      <c r="D1346" s="16">
        <v>417</v>
      </c>
      <c r="E1346" s="16" t="s">
        <v>1059</v>
      </c>
      <c r="F1346" s="16">
        <v>1000057951</v>
      </c>
      <c r="G1346" s="17" t="s">
        <v>18</v>
      </c>
      <c r="H1346" s="18">
        <v>18000</v>
      </c>
      <c r="I1346" s="18">
        <v>0</v>
      </c>
      <c r="J1346" s="51">
        <f>H1346+I1346-K1346</f>
        <v>18000</v>
      </c>
      <c r="K1346" s="58"/>
    </row>
    <row r="1347" spans="1:11" x14ac:dyDescent="0.25">
      <c r="A1347" s="14">
        <v>44883</v>
      </c>
      <c r="B1347" s="15" t="s">
        <v>880</v>
      </c>
      <c r="C1347" s="16" t="s">
        <v>881</v>
      </c>
      <c r="D1347" s="16">
        <v>418</v>
      </c>
      <c r="E1347" s="16" t="s">
        <v>431</v>
      </c>
      <c r="F1347" s="16">
        <v>1000057952</v>
      </c>
      <c r="G1347" s="17" t="s">
        <v>18</v>
      </c>
      <c r="H1347" s="18">
        <v>17980</v>
      </c>
      <c r="I1347" s="18">
        <v>0</v>
      </c>
      <c r="J1347" s="51">
        <f t="shared" si="61"/>
        <v>17980</v>
      </c>
      <c r="K1347" s="58"/>
    </row>
    <row r="1348" spans="1:11" x14ac:dyDescent="0.25">
      <c r="A1348" s="14">
        <v>44883</v>
      </c>
      <c r="B1348" s="15" t="s">
        <v>880</v>
      </c>
      <c r="C1348" s="16" t="s">
        <v>881</v>
      </c>
      <c r="D1348" s="16">
        <v>419</v>
      </c>
      <c r="E1348" s="16" t="s">
        <v>432</v>
      </c>
      <c r="F1348" s="16">
        <v>1000057872</v>
      </c>
      <c r="G1348" s="17" t="s">
        <v>18</v>
      </c>
      <c r="H1348" s="18">
        <v>39725</v>
      </c>
      <c r="I1348" s="18">
        <v>0</v>
      </c>
      <c r="J1348" s="51">
        <f>H1348+I1348-K1348</f>
        <v>39725</v>
      </c>
      <c r="K1348" s="58"/>
    </row>
    <row r="1349" spans="1:11" x14ac:dyDescent="0.25">
      <c r="A1349" s="14">
        <v>44895</v>
      </c>
      <c r="B1349" s="15" t="s">
        <v>880</v>
      </c>
      <c r="C1349" s="16" t="s">
        <v>881</v>
      </c>
      <c r="D1349" s="16">
        <v>422</v>
      </c>
      <c r="E1349" s="16" t="s">
        <v>433</v>
      </c>
      <c r="F1349" s="16">
        <v>1000058007</v>
      </c>
      <c r="G1349" s="17" t="s">
        <v>18</v>
      </c>
      <c r="H1349" s="18">
        <v>63000</v>
      </c>
      <c r="I1349" s="18">
        <v>0</v>
      </c>
      <c r="J1349" s="51">
        <f t="shared" si="61"/>
        <v>63000</v>
      </c>
      <c r="K1349" s="58"/>
    </row>
    <row r="1350" spans="1:11" x14ac:dyDescent="0.25">
      <c r="A1350" s="14">
        <v>44952</v>
      </c>
      <c r="B1350" s="15" t="s">
        <v>880</v>
      </c>
      <c r="C1350" s="16" t="s">
        <v>881</v>
      </c>
      <c r="D1350" s="16">
        <v>424</v>
      </c>
      <c r="E1350" s="16" t="s">
        <v>1544</v>
      </c>
      <c r="F1350" s="16">
        <v>1000058126</v>
      </c>
      <c r="G1350" s="17" t="s">
        <v>18</v>
      </c>
      <c r="H1350" s="18">
        <v>48700</v>
      </c>
      <c r="I1350" s="18">
        <v>6156</v>
      </c>
      <c r="J1350" s="51">
        <f>H1350+I1350-K1350</f>
        <v>54856</v>
      </c>
      <c r="K1350" s="58"/>
    </row>
    <row r="1351" spans="1:11" x14ac:dyDescent="0.25">
      <c r="A1351" s="14">
        <v>44952</v>
      </c>
      <c r="B1351" s="15" t="s">
        <v>880</v>
      </c>
      <c r="C1351" s="16" t="s">
        <v>881</v>
      </c>
      <c r="D1351" s="25">
        <v>425</v>
      </c>
      <c r="E1351" s="25" t="s">
        <v>430</v>
      </c>
      <c r="F1351" s="25">
        <v>1000058122</v>
      </c>
      <c r="G1351" s="27" t="s">
        <v>18</v>
      </c>
      <c r="H1351" s="36">
        <v>133500</v>
      </c>
      <c r="I1351" s="36">
        <v>0</v>
      </c>
      <c r="J1351" s="64">
        <f t="shared" si="61"/>
        <v>133500</v>
      </c>
      <c r="K1351" s="58"/>
    </row>
    <row r="1352" spans="1:11" x14ac:dyDescent="0.25">
      <c r="A1352" s="14">
        <v>44974</v>
      </c>
      <c r="B1352" s="15" t="s">
        <v>880</v>
      </c>
      <c r="C1352" s="49" t="s">
        <v>881</v>
      </c>
      <c r="D1352" s="32">
        <v>431</v>
      </c>
      <c r="E1352" s="32" t="s">
        <v>1545</v>
      </c>
      <c r="F1352" s="32" t="s">
        <v>1435</v>
      </c>
      <c r="G1352" s="34" t="s">
        <v>8</v>
      </c>
      <c r="H1352" s="38">
        <v>97700</v>
      </c>
      <c r="I1352" s="38">
        <v>0</v>
      </c>
      <c r="J1352" s="66">
        <f>H1352+I1352-K1352</f>
        <v>97700</v>
      </c>
      <c r="K1352" s="58"/>
    </row>
    <row r="1353" spans="1:11" x14ac:dyDescent="0.25">
      <c r="A1353" s="70"/>
      <c r="B1353" s="71" t="str">
        <f>B1354</f>
        <v>SUPLIMED, S.R.L.</v>
      </c>
      <c r="C1353" s="89" t="str">
        <f>C1354</f>
        <v>101196017</v>
      </c>
      <c r="D1353" s="144" t="s">
        <v>8</v>
      </c>
      <c r="E1353" s="145"/>
      <c r="F1353" s="145"/>
      <c r="G1353" s="145"/>
      <c r="H1353" s="87"/>
      <c r="I1353" s="87"/>
      <c r="J1353" s="92"/>
      <c r="K1353" s="75">
        <f>SUM(J1354:J1377)</f>
        <v>1764874.06</v>
      </c>
    </row>
    <row r="1354" spans="1:11" x14ac:dyDescent="0.25">
      <c r="A1354" s="14">
        <v>44883</v>
      </c>
      <c r="B1354" s="15" t="s">
        <v>17</v>
      </c>
      <c r="C1354" s="49" t="s">
        <v>133</v>
      </c>
      <c r="D1354" s="32">
        <v>3135</v>
      </c>
      <c r="E1354" s="32" t="s">
        <v>788</v>
      </c>
      <c r="F1354" s="32">
        <v>1000055355</v>
      </c>
      <c r="G1354" s="34" t="s">
        <v>8</v>
      </c>
      <c r="H1354" s="38">
        <v>92900</v>
      </c>
      <c r="I1354" s="38">
        <v>16722</v>
      </c>
      <c r="J1354" s="66">
        <f t="shared" ref="J1354:J1371" si="62">H1354+I1354-K1354</f>
        <v>109622</v>
      </c>
      <c r="K1354" s="58"/>
    </row>
    <row r="1355" spans="1:11" x14ac:dyDescent="0.25">
      <c r="A1355" s="14">
        <v>44545</v>
      </c>
      <c r="B1355" s="15" t="s">
        <v>17</v>
      </c>
      <c r="C1355" s="49" t="s">
        <v>133</v>
      </c>
      <c r="D1355" s="32">
        <v>3200</v>
      </c>
      <c r="E1355" s="32" t="s">
        <v>896</v>
      </c>
      <c r="F1355" s="32">
        <v>1000055624</v>
      </c>
      <c r="G1355" s="34" t="s">
        <v>722</v>
      </c>
      <c r="H1355" s="38">
        <v>61716.000000000007</v>
      </c>
      <c r="I1355" s="38">
        <v>11108.88</v>
      </c>
      <c r="J1355" s="66">
        <f t="shared" si="62"/>
        <v>72824.88</v>
      </c>
      <c r="K1355" s="58"/>
    </row>
    <row r="1356" spans="1:11" x14ac:dyDescent="0.25">
      <c r="A1356" s="14">
        <v>44546</v>
      </c>
      <c r="B1356" s="15" t="s">
        <v>17</v>
      </c>
      <c r="C1356" s="49" t="s">
        <v>133</v>
      </c>
      <c r="D1356" s="32">
        <v>3204</v>
      </c>
      <c r="E1356" s="32" t="s">
        <v>892</v>
      </c>
      <c r="F1356" s="32">
        <v>1000055599</v>
      </c>
      <c r="G1356" s="34" t="s">
        <v>893</v>
      </c>
      <c r="H1356" s="38">
        <v>125625</v>
      </c>
      <c r="I1356" s="38">
        <v>0</v>
      </c>
      <c r="J1356" s="66">
        <f t="shared" si="62"/>
        <v>125625</v>
      </c>
      <c r="K1356" s="58"/>
    </row>
    <row r="1357" spans="1:11" x14ac:dyDescent="0.25">
      <c r="A1357" s="14">
        <v>44550</v>
      </c>
      <c r="B1357" s="15" t="s">
        <v>17</v>
      </c>
      <c r="C1357" s="49" t="s">
        <v>133</v>
      </c>
      <c r="D1357" s="32">
        <v>3212</v>
      </c>
      <c r="E1357" s="32" t="s">
        <v>894</v>
      </c>
      <c r="F1357" s="32">
        <v>1000555623</v>
      </c>
      <c r="G1357" s="34" t="s">
        <v>895</v>
      </c>
      <c r="H1357" s="38">
        <v>127300</v>
      </c>
      <c r="I1357" s="38">
        <v>0</v>
      </c>
      <c r="J1357" s="66">
        <f t="shared" si="62"/>
        <v>127300</v>
      </c>
      <c r="K1357" s="58"/>
    </row>
    <row r="1358" spans="1:11" x14ac:dyDescent="0.25">
      <c r="A1358" s="14">
        <v>44694</v>
      </c>
      <c r="B1358" s="15" t="s">
        <v>17</v>
      </c>
      <c r="C1358" s="49" t="s">
        <v>133</v>
      </c>
      <c r="D1358" s="32">
        <v>3435</v>
      </c>
      <c r="E1358" s="32" t="s">
        <v>557</v>
      </c>
      <c r="F1358" s="32">
        <v>1000056678</v>
      </c>
      <c r="G1358" s="34" t="s">
        <v>8</v>
      </c>
      <c r="H1358" s="38">
        <v>138989</v>
      </c>
      <c r="I1358" s="38">
        <v>25018.02</v>
      </c>
      <c r="J1358" s="66">
        <f t="shared" si="62"/>
        <v>164007.01999999999</v>
      </c>
      <c r="K1358" s="58"/>
    </row>
    <row r="1359" spans="1:11" x14ac:dyDescent="0.25">
      <c r="A1359" s="14">
        <v>44711</v>
      </c>
      <c r="B1359" s="15" t="s">
        <v>17</v>
      </c>
      <c r="C1359" s="49" t="s">
        <v>133</v>
      </c>
      <c r="D1359" s="32">
        <v>3463</v>
      </c>
      <c r="E1359" s="32" t="s">
        <v>559</v>
      </c>
      <c r="F1359" s="32">
        <v>1000056762</v>
      </c>
      <c r="G1359" s="34" t="s">
        <v>8</v>
      </c>
      <c r="H1359" s="38">
        <v>138322</v>
      </c>
      <c r="I1359" s="38">
        <v>24897.96</v>
      </c>
      <c r="J1359" s="66">
        <f t="shared" si="62"/>
        <v>163219.96</v>
      </c>
      <c r="K1359" s="58"/>
    </row>
    <row r="1360" spans="1:11" x14ac:dyDescent="0.25">
      <c r="A1360" s="14">
        <v>44715</v>
      </c>
      <c r="B1360" s="15" t="s">
        <v>17</v>
      </c>
      <c r="C1360" s="49" t="s">
        <v>133</v>
      </c>
      <c r="D1360" s="32">
        <v>3477</v>
      </c>
      <c r="E1360" s="32" t="s">
        <v>898</v>
      </c>
      <c r="F1360" s="32">
        <v>1000056799</v>
      </c>
      <c r="G1360" s="34" t="s">
        <v>8</v>
      </c>
      <c r="H1360" s="38">
        <v>87493</v>
      </c>
      <c r="I1360" s="38">
        <v>15748.74</v>
      </c>
      <c r="J1360" s="66">
        <f t="shared" si="62"/>
        <v>103241.74</v>
      </c>
      <c r="K1360" s="58"/>
    </row>
    <row r="1361" spans="1:11" x14ac:dyDescent="0.25">
      <c r="A1361" s="14">
        <v>44715</v>
      </c>
      <c r="B1361" s="15" t="s">
        <v>17</v>
      </c>
      <c r="C1361" s="49" t="s">
        <v>133</v>
      </c>
      <c r="D1361" s="32">
        <v>3488</v>
      </c>
      <c r="E1361" s="32" t="s">
        <v>899</v>
      </c>
      <c r="F1361" s="32">
        <v>1000056767</v>
      </c>
      <c r="G1361" s="34" t="s">
        <v>8</v>
      </c>
      <c r="H1361" s="38">
        <v>139149.99</v>
      </c>
      <c r="I1361" s="38">
        <v>25047</v>
      </c>
      <c r="J1361" s="66">
        <f t="shared" si="62"/>
        <v>164196.99</v>
      </c>
      <c r="K1361" s="58"/>
    </row>
    <row r="1362" spans="1:11" x14ac:dyDescent="0.25">
      <c r="A1362" s="14">
        <v>44722</v>
      </c>
      <c r="B1362" s="15" t="s">
        <v>17</v>
      </c>
      <c r="C1362" s="49" t="s">
        <v>133</v>
      </c>
      <c r="D1362" s="32">
        <v>3497</v>
      </c>
      <c r="E1362" s="32" t="s">
        <v>900</v>
      </c>
      <c r="F1362" s="32">
        <v>1000056869</v>
      </c>
      <c r="G1362" s="34" t="s">
        <v>8</v>
      </c>
      <c r="H1362" s="38">
        <v>138000</v>
      </c>
      <c r="I1362" s="38">
        <v>24840</v>
      </c>
      <c r="J1362" s="66">
        <f t="shared" si="62"/>
        <v>162840</v>
      </c>
      <c r="K1362" s="58"/>
    </row>
    <row r="1363" spans="1:11" x14ac:dyDescent="0.25">
      <c r="A1363" s="14">
        <v>44729</v>
      </c>
      <c r="B1363" s="15" t="s">
        <v>17</v>
      </c>
      <c r="C1363" s="49" t="s">
        <v>133</v>
      </c>
      <c r="D1363" s="32">
        <v>3501</v>
      </c>
      <c r="E1363" s="32" t="s">
        <v>901</v>
      </c>
      <c r="F1363" s="32">
        <v>1000056908</v>
      </c>
      <c r="G1363" s="34" t="s">
        <v>18</v>
      </c>
      <c r="H1363" s="38">
        <v>97490.1</v>
      </c>
      <c r="I1363" s="38">
        <v>0</v>
      </c>
      <c r="J1363" s="66">
        <f t="shared" si="62"/>
        <v>97490.1</v>
      </c>
      <c r="K1363" s="58"/>
    </row>
    <row r="1364" spans="1:11" x14ac:dyDescent="0.25">
      <c r="A1364" s="14">
        <v>44736</v>
      </c>
      <c r="B1364" s="15" t="s">
        <v>17</v>
      </c>
      <c r="C1364" s="49" t="s">
        <v>133</v>
      </c>
      <c r="D1364" s="32">
        <v>3509</v>
      </c>
      <c r="E1364" s="32" t="s">
        <v>902</v>
      </c>
      <c r="F1364" s="32">
        <v>1000056959</v>
      </c>
      <c r="G1364" s="34" t="s">
        <v>8</v>
      </c>
      <c r="H1364" s="38">
        <v>98885.119999999995</v>
      </c>
      <c r="I1364" s="38">
        <v>17799.32</v>
      </c>
      <c r="J1364" s="66">
        <f t="shared" si="62"/>
        <v>116684.44</v>
      </c>
      <c r="K1364" s="58"/>
    </row>
    <row r="1365" spans="1:11" x14ac:dyDescent="0.25">
      <c r="A1365" s="14">
        <v>44754</v>
      </c>
      <c r="B1365" s="15" t="s">
        <v>17</v>
      </c>
      <c r="C1365" s="49" t="s">
        <v>133</v>
      </c>
      <c r="D1365" s="32">
        <v>3541</v>
      </c>
      <c r="E1365" s="32" t="s">
        <v>903</v>
      </c>
      <c r="F1365" s="32">
        <v>1000057060</v>
      </c>
      <c r="G1365" s="34" t="s">
        <v>8</v>
      </c>
      <c r="H1365" s="38">
        <v>41219.379999999997</v>
      </c>
      <c r="I1365" s="38">
        <v>0</v>
      </c>
      <c r="J1365" s="66">
        <f t="shared" si="62"/>
        <v>41219.379999999997</v>
      </c>
      <c r="K1365" s="58"/>
    </row>
    <row r="1366" spans="1:11" x14ac:dyDescent="0.25">
      <c r="A1366" s="14">
        <v>44778</v>
      </c>
      <c r="B1366" s="15" t="s">
        <v>17</v>
      </c>
      <c r="C1366" s="49" t="s">
        <v>133</v>
      </c>
      <c r="D1366" s="32">
        <v>3567</v>
      </c>
      <c r="E1366" s="32" t="s">
        <v>910</v>
      </c>
      <c r="F1366" s="32">
        <v>1000057258</v>
      </c>
      <c r="G1366" s="34" t="s">
        <v>42</v>
      </c>
      <c r="H1366" s="38">
        <v>66042</v>
      </c>
      <c r="I1366" s="38">
        <v>11887.56</v>
      </c>
      <c r="J1366" s="66">
        <f t="shared" si="62"/>
        <v>77929.56</v>
      </c>
      <c r="K1366" s="58"/>
    </row>
    <row r="1367" spans="1:11" x14ac:dyDescent="0.25">
      <c r="A1367" s="14">
        <v>44820</v>
      </c>
      <c r="B1367" s="15" t="s">
        <v>17</v>
      </c>
      <c r="C1367" s="49" t="s">
        <v>133</v>
      </c>
      <c r="D1367" s="32">
        <v>3641</v>
      </c>
      <c r="E1367" s="32" t="s">
        <v>905</v>
      </c>
      <c r="F1367" s="32">
        <v>1000057530</v>
      </c>
      <c r="G1367" s="34" t="s">
        <v>906</v>
      </c>
      <c r="H1367" s="38">
        <v>13650</v>
      </c>
      <c r="I1367" s="38">
        <v>2457</v>
      </c>
      <c r="J1367" s="66">
        <f t="shared" si="62"/>
        <v>16107</v>
      </c>
      <c r="K1367" s="58"/>
    </row>
    <row r="1368" spans="1:11" x14ac:dyDescent="0.25">
      <c r="A1368" s="14">
        <v>44820</v>
      </c>
      <c r="B1368" s="15" t="s">
        <v>17</v>
      </c>
      <c r="C1368" s="49" t="s">
        <v>133</v>
      </c>
      <c r="D1368" s="32">
        <v>3642</v>
      </c>
      <c r="E1368" s="32" t="s">
        <v>904</v>
      </c>
      <c r="F1368" s="32">
        <v>1000057534</v>
      </c>
      <c r="G1368" s="34" t="s">
        <v>134</v>
      </c>
      <c r="H1368" s="38">
        <v>7685.2000000000007</v>
      </c>
      <c r="I1368" s="38">
        <v>1383.34</v>
      </c>
      <c r="J1368" s="66">
        <f t="shared" si="62"/>
        <v>9068.5400000000009</v>
      </c>
      <c r="K1368" s="58"/>
    </row>
    <row r="1369" spans="1:11" x14ac:dyDescent="0.25">
      <c r="A1369" s="14">
        <v>44832</v>
      </c>
      <c r="B1369" s="15" t="s">
        <v>17</v>
      </c>
      <c r="C1369" s="49" t="s">
        <v>133</v>
      </c>
      <c r="D1369" s="32">
        <v>3672</v>
      </c>
      <c r="E1369" s="32" t="s">
        <v>909</v>
      </c>
      <c r="F1369" s="32">
        <v>1000057608</v>
      </c>
      <c r="G1369" s="34" t="s">
        <v>906</v>
      </c>
      <c r="H1369" s="38">
        <v>12385</v>
      </c>
      <c r="I1369" s="38">
        <v>2229.3000000000002</v>
      </c>
      <c r="J1369" s="66">
        <f t="shared" si="62"/>
        <v>14614.3</v>
      </c>
      <c r="K1369" s="58"/>
    </row>
    <row r="1370" spans="1:11" x14ac:dyDescent="0.25">
      <c r="A1370" s="14">
        <v>44833</v>
      </c>
      <c r="B1370" s="15" t="s">
        <v>17</v>
      </c>
      <c r="C1370" s="49" t="s">
        <v>133</v>
      </c>
      <c r="D1370" s="32">
        <v>3676</v>
      </c>
      <c r="E1370" s="32" t="s">
        <v>907</v>
      </c>
      <c r="F1370" s="32">
        <v>1000057628</v>
      </c>
      <c r="G1370" s="34" t="s">
        <v>908</v>
      </c>
      <c r="H1370" s="38">
        <v>30927.360000000001</v>
      </c>
      <c r="I1370" s="38">
        <v>0</v>
      </c>
      <c r="J1370" s="66">
        <f t="shared" si="62"/>
        <v>30927.360000000001</v>
      </c>
      <c r="K1370" s="58"/>
    </row>
    <row r="1371" spans="1:11" x14ac:dyDescent="0.25">
      <c r="A1371" s="14">
        <v>44972</v>
      </c>
      <c r="B1371" s="15" t="s">
        <v>17</v>
      </c>
      <c r="C1371" s="49" t="s">
        <v>133</v>
      </c>
      <c r="D1371" s="32">
        <v>4239</v>
      </c>
      <c r="E1371" s="32" t="s">
        <v>1546</v>
      </c>
      <c r="F1371" s="32">
        <v>1000058252</v>
      </c>
      <c r="G1371" s="34" t="s">
        <v>8</v>
      </c>
      <c r="H1371" s="38">
        <v>16200</v>
      </c>
      <c r="I1371" s="38">
        <v>0</v>
      </c>
      <c r="J1371" s="66">
        <f t="shared" si="62"/>
        <v>16200</v>
      </c>
      <c r="K1371" s="58"/>
    </row>
    <row r="1372" spans="1:11" x14ac:dyDescent="0.25">
      <c r="A1372" s="76">
        <v>44981</v>
      </c>
      <c r="B1372" s="31" t="s">
        <v>1800</v>
      </c>
      <c r="C1372" s="32">
        <v>101196017</v>
      </c>
      <c r="D1372" s="32">
        <v>230004263</v>
      </c>
      <c r="E1372" s="32" t="s">
        <v>1801</v>
      </c>
      <c r="F1372" s="32">
        <v>1000058295</v>
      </c>
      <c r="G1372" s="34" t="s">
        <v>1614</v>
      </c>
      <c r="H1372" s="38">
        <v>52500</v>
      </c>
      <c r="I1372" s="38">
        <v>9450</v>
      </c>
      <c r="J1372" s="78">
        <f>SUM(H1372+I1372)</f>
        <v>61950</v>
      </c>
      <c r="K1372" s="58"/>
    </row>
    <row r="1373" spans="1:11" x14ac:dyDescent="0.25">
      <c r="A1373" s="76">
        <v>45000</v>
      </c>
      <c r="B1373" s="31" t="s">
        <v>1800</v>
      </c>
      <c r="C1373" s="32">
        <v>101196017</v>
      </c>
      <c r="D1373" s="32">
        <v>230004287</v>
      </c>
      <c r="E1373" s="32" t="s">
        <v>1802</v>
      </c>
      <c r="F1373" s="32">
        <v>1000058356</v>
      </c>
      <c r="G1373" s="34" t="s">
        <v>1614</v>
      </c>
      <c r="H1373" s="38">
        <v>9665.92</v>
      </c>
      <c r="I1373" s="38">
        <v>1739.87</v>
      </c>
      <c r="J1373" s="78">
        <f>SUM(H1373+I1373)</f>
        <v>11405.79</v>
      </c>
      <c r="K1373" s="58"/>
    </row>
    <row r="1374" spans="1:11" x14ac:dyDescent="0.25">
      <c r="A1374" s="76">
        <v>45000</v>
      </c>
      <c r="B1374" s="31" t="s">
        <v>1800</v>
      </c>
      <c r="C1374" s="32">
        <v>101196017</v>
      </c>
      <c r="D1374" s="32">
        <v>230004290</v>
      </c>
      <c r="E1374" s="32" t="s">
        <v>1803</v>
      </c>
      <c r="F1374" s="32">
        <v>1000058376</v>
      </c>
      <c r="G1374" s="34" t="s">
        <v>1614</v>
      </c>
      <c r="H1374" s="38">
        <v>16200</v>
      </c>
      <c r="I1374" s="38">
        <v>0</v>
      </c>
      <c r="J1374" s="78">
        <f>SUM(H1374+I1374)</f>
        <v>16200</v>
      </c>
      <c r="K1374" s="58"/>
    </row>
    <row r="1375" spans="1:11" x14ac:dyDescent="0.25">
      <c r="A1375" s="76">
        <v>45008</v>
      </c>
      <c r="B1375" s="31" t="s">
        <v>1800</v>
      </c>
      <c r="C1375" s="32">
        <v>101196017</v>
      </c>
      <c r="D1375" s="32">
        <v>230004301</v>
      </c>
      <c r="E1375" s="32" t="s">
        <v>1804</v>
      </c>
      <c r="F1375" s="32">
        <v>1000058383</v>
      </c>
      <c r="G1375" s="34" t="s">
        <v>37</v>
      </c>
      <c r="H1375" s="38">
        <v>46000</v>
      </c>
      <c r="I1375" s="38">
        <v>0</v>
      </c>
      <c r="J1375" s="78">
        <f>SUM(H1375+I1375)</f>
        <v>46000</v>
      </c>
      <c r="K1375" s="58"/>
    </row>
    <row r="1376" spans="1:11" x14ac:dyDescent="0.25">
      <c r="A1376" s="76">
        <v>45008</v>
      </c>
      <c r="B1376" s="31" t="s">
        <v>1800</v>
      </c>
      <c r="C1376" s="32">
        <v>101196017</v>
      </c>
      <c r="D1376" s="32">
        <v>230004302</v>
      </c>
      <c r="E1376" s="32" t="s">
        <v>1805</v>
      </c>
      <c r="F1376" s="32">
        <v>1000058389</v>
      </c>
      <c r="G1376" s="34" t="s">
        <v>1614</v>
      </c>
      <c r="H1376" s="38">
        <v>16200</v>
      </c>
      <c r="I1376" s="38">
        <v>0</v>
      </c>
      <c r="J1376" s="78">
        <f>SUM(H1376+I1376)</f>
        <v>16200</v>
      </c>
      <c r="K1376" s="58"/>
    </row>
    <row r="1377" spans="1:11" x14ac:dyDescent="0.25">
      <c r="A1377" s="70"/>
      <c r="B1377" s="71" t="str">
        <f>B1378</f>
        <v>SURGIPHARMA S.R.L.</v>
      </c>
      <c r="C1377" s="89" t="str">
        <f>C1378</f>
        <v>132158938</v>
      </c>
      <c r="D1377" s="144" t="s">
        <v>18</v>
      </c>
      <c r="E1377" s="145"/>
      <c r="F1377" s="145"/>
      <c r="G1377" s="145"/>
      <c r="H1377" s="87"/>
      <c r="I1377" s="87"/>
      <c r="J1377" s="92"/>
      <c r="K1377" s="75">
        <f>SUM(J1378:J1399)</f>
        <v>1892323.7500000002</v>
      </c>
    </row>
    <row r="1378" spans="1:11" x14ac:dyDescent="0.25">
      <c r="A1378" s="14">
        <v>44361</v>
      </c>
      <c r="B1378" s="15" t="s">
        <v>10</v>
      </c>
      <c r="C1378" s="49" t="s">
        <v>135</v>
      </c>
      <c r="D1378" s="32">
        <v>74</v>
      </c>
      <c r="E1378" s="32" t="s">
        <v>374</v>
      </c>
      <c r="F1378" s="32">
        <v>1000053998</v>
      </c>
      <c r="G1378" s="34" t="s">
        <v>911</v>
      </c>
      <c r="H1378" s="38">
        <v>58500</v>
      </c>
      <c r="I1378" s="38">
        <v>0</v>
      </c>
      <c r="J1378" s="66">
        <f t="shared" ref="J1378:J1398" si="63">H1378+I1378-K1378</f>
        <v>58500</v>
      </c>
      <c r="K1378" s="58"/>
    </row>
    <row r="1379" spans="1:11" x14ac:dyDescent="0.25">
      <c r="A1379" s="14">
        <v>44412</v>
      </c>
      <c r="B1379" s="15" t="s">
        <v>10</v>
      </c>
      <c r="C1379" s="16" t="s">
        <v>135</v>
      </c>
      <c r="D1379" s="39">
        <v>110</v>
      </c>
      <c r="E1379" s="39" t="s">
        <v>386</v>
      </c>
      <c r="F1379" s="39">
        <v>1000054414</v>
      </c>
      <c r="G1379" s="41" t="s">
        <v>18</v>
      </c>
      <c r="H1379" s="42">
        <v>92850</v>
      </c>
      <c r="I1379" s="42"/>
      <c r="J1379" s="67">
        <f>H1379+I1379-K1379</f>
        <v>92850</v>
      </c>
      <c r="K1379" s="58"/>
    </row>
    <row r="1380" spans="1:11" x14ac:dyDescent="0.25">
      <c r="A1380" s="14">
        <v>44420</v>
      </c>
      <c r="B1380" s="15" t="s">
        <v>10</v>
      </c>
      <c r="C1380" s="16" t="s">
        <v>135</v>
      </c>
      <c r="D1380" s="16">
        <v>119</v>
      </c>
      <c r="E1380" s="16" t="s">
        <v>912</v>
      </c>
      <c r="F1380" s="16">
        <v>1000054497</v>
      </c>
      <c r="G1380" s="17" t="s">
        <v>913</v>
      </c>
      <c r="H1380" s="18">
        <v>125950</v>
      </c>
      <c r="I1380" s="18">
        <v>0</v>
      </c>
      <c r="J1380" s="51">
        <f t="shared" si="63"/>
        <v>125950</v>
      </c>
      <c r="K1380" s="58"/>
    </row>
    <row r="1381" spans="1:11" x14ac:dyDescent="0.25">
      <c r="A1381" s="14">
        <v>44434</v>
      </c>
      <c r="B1381" s="15" t="s">
        <v>10</v>
      </c>
      <c r="C1381" s="16" t="s">
        <v>135</v>
      </c>
      <c r="D1381" s="16">
        <v>130</v>
      </c>
      <c r="E1381" s="16" t="s">
        <v>307</v>
      </c>
      <c r="F1381" s="16">
        <v>1000054622</v>
      </c>
      <c r="G1381" s="17" t="s">
        <v>914</v>
      </c>
      <c r="H1381" s="18">
        <v>119700</v>
      </c>
      <c r="I1381" s="18">
        <v>0</v>
      </c>
      <c r="J1381" s="51">
        <f>H1381+I1381-K1381</f>
        <v>119700</v>
      </c>
      <c r="K1381" s="58"/>
    </row>
    <row r="1382" spans="1:11" x14ac:dyDescent="0.25">
      <c r="A1382" s="14">
        <v>44447</v>
      </c>
      <c r="B1382" s="15" t="s">
        <v>10</v>
      </c>
      <c r="C1382" s="16" t="s">
        <v>135</v>
      </c>
      <c r="D1382" s="16">
        <v>141</v>
      </c>
      <c r="E1382" s="16" t="s">
        <v>308</v>
      </c>
      <c r="F1382" s="16">
        <v>1000054746</v>
      </c>
      <c r="G1382" s="17" t="s">
        <v>917</v>
      </c>
      <c r="H1382" s="18">
        <v>67125</v>
      </c>
      <c r="I1382" s="18">
        <v>0</v>
      </c>
      <c r="J1382" s="51">
        <f t="shared" si="63"/>
        <v>67125</v>
      </c>
      <c r="K1382" s="58"/>
    </row>
    <row r="1383" spans="1:11" x14ac:dyDescent="0.25">
      <c r="A1383" s="14">
        <v>44452</v>
      </c>
      <c r="B1383" s="15" t="s">
        <v>10</v>
      </c>
      <c r="C1383" s="16" t="s">
        <v>135</v>
      </c>
      <c r="D1383" s="16">
        <v>143</v>
      </c>
      <c r="E1383" s="16" t="s">
        <v>915</v>
      </c>
      <c r="F1383" s="16">
        <v>1000054785</v>
      </c>
      <c r="G1383" s="17" t="s">
        <v>916</v>
      </c>
      <c r="H1383" s="18">
        <v>81000</v>
      </c>
      <c r="I1383" s="18">
        <v>0</v>
      </c>
      <c r="J1383" s="51">
        <f>H1383+I1383-K1383</f>
        <v>81000</v>
      </c>
      <c r="K1383" s="58"/>
    </row>
    <row r="1384" spans="1:11" x14ac:dyDescent="0.25">
      <c r="A1384" s="14">
        <v>44459</v>
      </c>
      <c r="B1384" s="15" t="s">
        <v>10</v>
      </c>
      <c r="C1384" s="16" t="s">
        <v>135</v>
      </c>
      <c r="D1384" s="16">
        <v>151</v>
      </c>
      <c r="E1384" s="16" t="s">
        <v>918</v>
      </c>
      <c r="F1384" s="16">
        <v>1000054838</v>
      </c>
      <c r="G1384" s="17" t="s">
        <v>919</v>
      </c>
      <c r="H1384" s="18">
        <v>108445</v>
      </c>
      <c r="I1384" s="18">
        <v>0</v>
      </c>
      <c r="J1384" s="51">
        <f t="shared" si="63"/>
        <v>108445</v>
      </c>
      <c r="K1384" s="58"/>
    </row>
    <row r="1385" spans="1:11" x14ac:dyDescent="0.25">
      <c r="A1385" s="14">
        <v>44466</v>
      </c>
      <c r="B1385" s="15" t="s">
        <v>10</v>
      </c>
      <c r="C1385" s="16" t="s">
        <v>135</v>
      </c>
      <c r="D1385" s="16">
        <v>156</v>
      </c>
      <c r="E1385" s="16" t="s">
        <v>920</v>
      </c>
      <c r="F1385" s="16">
        <v>1000054879</v>
      </c>
      <c r="G1385" s="17" t="s">
        <v>919</v>
      </c>
      <c r="H1385" s="18">
        <v>135762.1</v>
      </c>
      <c r="I1385" s="18">
        <v>0</v>
      </c>
      <c r="J1385" s="51">
        <f>H1385+I1385-K1385</f>
        <v>135762.1</v>
      </c>
      <c r="K1385" s="58"/>
    </row>
    <row r="1386" spans="1:11" x14ac:dyDescent="0.25">
      <c r="A1386" s="14">
        <v>44466</v>
      </c>
      <c r="B1386" s="15" t="s">
        <v>10</v>
      </c>
      <c r="C1386" s="16" t="s">
        <v>135</v>
      </c>
      <c r="D1386" s="16">
        <v>156</v>
      </c>
      <c r="E1386" s="16" t="s">
        <v>920</v>
      </c>
      <c r="F1386" s="16">
        <v>1000054879</v>
      </c>
      <c r="G1386" s="17" t="s">
        <v>37</v>
      </c>
      <c r="H1386" s="18">
        <v>125395</v>
      </c>
      <c r="I1386" s="18">
        <v>0</v>
      </c>
      <c r="J1386" s="51">
        <f t="shared" si="63"/>
        <v>125395</v>
      </c>
      <c r="K1386" s="58"/>
    </row>
    <row r="1387" spans="1:11" x14ac:dyDescent="0.25">
      <c r="A1387" s="14">
        <v>44470</v>
      </c>
      <c r="B1387" s="15" t="s">
        <v>10</v>
      </c>
      <c r="C1387" s="16" t="s">
        <v>135</v>
      </c>
      <c r="D1387" s="16">
        <v>161</v>
      </c>
      <c r="E1387" s="16" t="s">
        <v>921</v>
      </c>
      <c r="F1387" s="16">
        <v>1000054941</v>
      </c>
      <c r="G1387" s="17" t="s">
        <v>922</v>
      </c>
      <c r="H1387" s="18">
        <v>54475</v>
      </c>
      <c r="I1387" s="18">
        <v>3595.5</v>
      </c>
      <c r="J1387" s="51">
        <f>H1387+I1387-K1387</f>
        <v>58070.5</v>
      </c>
      <c r="K1387" s="58"/>
    </row>
    <row r="1388" spans="1:11" x14ac:dyDescent="0.25">
      <c r="A1388" s="14">
        <v>44476</v>
      </c>
      <c r="B1388" s="15" t="s">
        <v>10</v>
      </c>
      <c r="C1388" s="16" t="s">
        <v>135</v>
      </c>
      <c r="D1388" s="16">
        <v>167</v>
      </c>
      <c r="E1388" s="16" t="s">
        <v>923</v>
      </c>
      <c r="F1388" s="16">
        <v>1000054984</v>
      </c>
      <c r="G1388" s="17" t="s">
        <v>917</v>
      </c>
      <c r="H1388" s="18">
        <v>110975</v>
      </c>
      <c r="I1388" s="18">
        <v>0</v>
      </c>
      <c r="J1388" s="51">
        <f t="shared" si="63"/>
        <v>110975</v>
      </c>
      <c r="K1388" s="58"/>
    </row>
    <row r="1389" spans="1:11" x14ac:dyDescent="0.25">
      <c r="A1389" s="14">
        <v>44487</v>
      </c>
      <c r="B1389" s="15" t="s">
        <v>10</v>
      </c>
      <c r="C1389" s="16" t="s">
        <v>135</v>
      </c>
      <c r="D1389" s="16">
        <v>175</v>
      </c>
      <c r="E1389" s="16" t="s">
        <v>924</v>
      </c>
      <c r="F1389" s="16">
        <v>1000055018</v>
      </c>
      <c r="G1389" s="17" t="s">
        <v>925</v>
      </c>
      <c r="H1389" s="18">
        <v>84750</v>
      </c>
      <c r="I1389" s="18">
        <v>0</v>
      </c>
      <c r="J1389" s="51">
        <f>H1389+I1389-K1389</f>
        <v>84750</v>
      </c>
      <c r="K1389" s="58"/>
    </row>
    <row r="1390" spans="1:11" x14ac:dyDescent="0.25">
      <c r="A1390" s="14">
        <v>44489</v>
      </c>
      <c r="B1390" s="15" t="s">
        <v>10</v>
      </c>
      <c r="C1390" s="16" t="s">
        <v>135</v>
      </c>
      <c r="D1390" s="16">
        <v>176</v>
      </c>
      <c r="E1390" s="16" t="s">
        <v>268</v>
      </c>
      <c r="F1390" s="16">
        <v>1000055044</v>
      </c>
      <c r="G1390" s="17" t="s">
        <v>926</v>
      </c>
      <c r="H1390" s="18">
        <v>47700</v>
      </c>
      <c r="I1390" s="18">
        <v>0</v>
      </c>
      <c r="J1390" s="51">
        <f t="shared" si="63"/>
        <v>47700</v>
      </c>
      <c r="K1390" s="58"/>
    </row>
    <row r="1391" spans="1:11" x14ac:dyDescent="0.25">
      <c r="A1391" s="14">
        <v>44490</v>
      </c>
      <c r="B1391" s="15" t="s">
        <v>10</v>
      </c>
      <c r="C1391" s="16" t="s">
        <v>135</v>
      </c>
      <c r="D1391" s="16">
        <v>177</v>
      </c>
      <c r="E1391" s="16" t="s">
        <v>345</v>
      </c>
      <c r="F1391" s="16">
        <v>1000055111</v>
      </c>
      <c r="G1391" s="17" t="s">
        <v>927</v>
      </c>
      <c r="H1391" s="18">
        <v>80180.5</v>
      </c>
      <c r="I1391" s="18">
        <v>0</v>
      </c>
      <c r="J1391" s="51">
        <f>H1391+I1391-K1391</f>
        <v>80180.5</v>
      </c>
      <c r="K1391" s="58"/>
    </row>
    <row r="1392" spans="1:11" x14ac:dyDescent="0.25">
      <c r="A1392" s="14">
        <v>44501</v>
      </c>
      <c r="B1392" s="15" t="s">
        <v>10</v>
      </c>
      <c r="C1392" s="16" t="s">
        <v>135</v>
      </c>
      <c r="D1392" s="16">
        <v>183</v>
      </c>
      <c r="E1392" s="16" t="s">
        <v>928</v>
      </c>
      <c r="F1392" s="16">
        <v>1000055189</v>
      </c>
      <c r="G1392" s="17" t="s">
        <v>926</v>
      </c>
      <c r="H1392" s="18">
        <v>26878.5</v>
      </c>
      <c r="I1392" s="18">
        <v>0</v>
      </c>
      <c r="J1392" s="51">
        <f t="shared" si="63"/>
        <v>26878.5</v>
      </c>
      <c r="K1392" s="58"/>
    </row>
    <row r="1393" spans="1:11" x14ac:dyDescent="0.25">
      <c r="A1393" s="14">
        <v>44504</v>
      </c>
      <c r="B1393" s="15" t="s">
        <v>10</v>
      </c>
      <c r="C1393" s="16" t="s">
        <v>135</v>
      </c>
      <c r="D1393" s="16">
        <v>186</v>
      </c>
      <c r="E1393" s="16" t="s">
        <v>929</v>
      </c>
      <c r="F1393" s="16">
        <v>1000055206</v>
      </c>
      <c r="G1393" s="17" t="s">
        <v>930</v>
      </c>
      <c r="H1393" s="18">
        <v>44909.8</v>
      </c>
      <c r="I1393" s="18">
        <v>0</v>
      </c>
      <c r="J1393" s="51">
        <f>H1393+I1393-K1393</f>
        <v>44909.8</v>
      </c>
      <c r="K1393" s="58"/>
    </row>
    <row r="1394" spans="1:11" x14ac:dyDescent="0.25">
      <c r="A1394" s="14">
        <v>44547</v>
      </c>
      <c r="B1394" s="15" t="s">
        <v>10</v>
      </c>
      <c r="C1394" s="16" t="s">
        <v>135</v>
      </c>
      <c r="D1394" s="16">
        <v>220</v>
      </c>
      <c r="E1394" s="16" t="s">
        <v>646</v>
      </c>
      <c r="F1394" s="16">
        <v>1000055614</v>
      </c>
      <c r="G1394" s="17" t="s">
        <v>930</v>
      </c>
      <c r="H1394" s="18">
        <v>39750</v>
      </c>
      <c r="I1394" s="18">
        <v>0</v>
      </c>
      <c r="J1394" s="51">
        <f t="shared" si="63"/>
        <v>39750</v>
      </c>
      <c r="K1394" s="58"/>
    </row>
    <row r="1395" spans="1:11" x14ac:dyDescent="0.25">
      <c r="A1395" s="14">
        <v>44552</v>
      </c>
      <c r="B1395" s="15" t="s">
        <v>10</v>
      </c>
      <c r="C1395" s="16" t="s">
        <v>135</v>
      </c>
      <c r="D1395" s="16">
        <v>223</v>
      </c>
      <c r="E1395" s="16" t="s">
        <v>647</v>
      </c>
      <c r="F1395" s="16">
        <v>1000055682</v>
      </c>
      <c r="G1395" s="17" t="s">
        <v>930</v>
      </c>
      <c r="H1395" s="18">
        <v>116115.25</v>
      </c>
      <c r="I1395" s="18">
        <v>0</v>
      </c>
      <c r="J1395" s="51">
        <f>H1395+I1395-K1395</f>
        <v>116115.25</v>
      </c>
      <c r="K1395" s="58"/>
    </row>
    <row r="1396" spans="1:11" x14ac:dyDescent="0.25">
      <c r="A1396" s="14">
        <v>44757</v>
      </c>
      <c r="B1396" s="15" t="s">
        <v>10</v>
      </c>
      <c r="C1396" s="16" t="s">
        <v>135</v>
      </c>
      <c r="D1396" s="16">
        <v>317</v>
      </c>
      <c r="E1396" s="16" t="s">
        <v>932</v>
      </c>
      <c r="F1396" s="16">
        <v>1000057105</v>
      </c>
      <c r="G1396" s="17" t="s">
        <v>8</v>
      </c>
      <c r="H1396" s="18">
        <v>137757</v>
      </c>
      <c r="I1396" s="18">
        <v>0</v>
      </c>
      <c r="J1396" s="51">
        <f t="shared" si="63"/>
        <v>137757</v>
      </c>
      <c r="K1396" s="58"/>
    </row>
    <row r="1397" spans="1:11" x14ac:dyDescent="0.25">
      <c r="A1397" s="14">
        <v>44768</v>
      </c>
      <c r="B1397" s="15" t="s">
        <v>10</v>
      </c>
      <c r="C1397" s="16" t="s">
        <v>135</v>
      </c>
      <c r="D1397" s="16">
        <v>324</v>
      </c>
      <c r="E1397" s="16" t="s">
        <v>649</v>
      </c>
      <c r="F1397" s="16">
        <v>1000057158</v>
      </c>
      <c r="G1397" s="17" t="s">
        <v>42</v>
      </c>
      <c r="H1397" s="18">
        <v>91838</v>
      </c>
      <c r="I1397" s="18">
        <v>0</v>
      </c>
      <c r="J1397" s="51">
        <f>H1397+I1397-K1397</f>
        <v>91838</v>
      </c>
      <c r="K1397" s="58"/>
    </row>
    <row r="1398" spans="1:11" x14ac:dyDescent="0.25">
      <c r="A1398" s="14">
        <v>44781</v>
      </c>
      <c r="B1398" s="15" t="s">
        <v>10</v>
      </c>
      <c r="C1398" s="16" t="s">
        <v>135</v>
      </c>
      <c r="D1398" s="16">
        <v>328</v>
      </c>
      <c r="E1398" s="16" t="s">
        <v>933</v>
      </c>
      <c r="F1398" s="16">
        <v>1000057224</v>
      </c>
      <c r="G1398" s="17" t="s">
        <v>18</v>
      </c>
      <c r="H1398" s="18">
        <v>99767.5</v>
      </c>
      <c r="I1398" s="18">
        <v>0</v>
      </c>
      <c r="J1398" s="51">
        <f t="shared" si="63"/>
        <v>99767.5</v>
      </c>
      <c r="K1398" s="58"/>
    </row>
    <row r="1399" spans="1:11" x14ac:dyDescent="0.25">
      <c r="A1399" s="14">
        <v>44838</v>
      </c>
      <c r="B1399" s="15" t="s">
        <v>10</v>
      </c>
      <c r="C1399" s="16" t="s">
        <v>135</v>
      </c>
      <c r="D1399" s="16">
        <v>351</v>
      </c>
      <c r="E1399" s="16" t="s">
        <v>281</v>
      </c>
      <c r="F1399" s="16">
        <v>1000057631</v>
      </c>
      <c r="G1399" s="17" t="s">
        <v>315</v>
      </c>
      <c r="H1399" s="18">
        <v>32970</v>
      </c>
      <c r="I1399" s="18">
        <v>5934.6</v>
      </c>
      <c r="J1399" s="51">
        <f>H1399+I1399-K1399</f>
        <v>38904.6</v>
      </c>
      <c r="K1399" s="58"/>
    </row>
    <row r="1400" spans="1:11" x14ac:dyDescent="0.25">
      <c r="A1400" s="70"/>
      <c r="B1400" s="71" t="str">
        <f>B1401</f>
        <v>SOLUCIONES 365 SRL</v>
      </c>
      <c r="C1400" s="72">
        <f>C1401</f>
        <v>132157966</v>
      </c>
      <c r="D1400" s="138" t="str">
        <f>G1401</f>
        <v>SERVICIOS DE REPARACION</v>
      </c>
      <c r="E1400" s="139"/>
      <c r="F1400" s="139"/>
      <c r="G1400" s="140"/>
      <c r="H1400" s="73"/>
      <c r="I1400" s="73"/>
      <c r="J1400" s="74"/>
      <c r="K1400" s="75">
        <f>SUM(J1401:J1402)</f>
        <v>451173</v>
      </c>
    </row>
    <row r="1401" spans="1:11" x14ac:dyDescent="0.25">
      <c r="A1401" s="43">
        <v>44945</v>
      </c>
      <c r="B1401" s="55" t="s">
        <v>1547</v>
      </c>
      <c r="C1401" s="16">
        <v>132157966</v>
      </c>
      <c r="D1401" s="25">
        <v>109</v>
      </c>
      <c r="E1401" s="25" t="s">
        <v>1548</v>
      </c>
      <c r="F1401" s="25" t="s">
        <v>1549</v>
      </c>
      <c r="G1401" s="27" t="s">
        <v>1297</v>
      </c>
      <c r="H1401" s="28">
        <v>190625</v>
      </c>
      <c r="I1401" s="28">
        <v>34312.5</v>
      </c>
      <c r="J1401" s="64">
        <f>H1401+I1401-K1401</f>
        <v>224937.5</v>
      </c>
      <c r="K1401" s="58"/>
    </row>
    <row r="1402" spans="1:11" x14ac:dyDescent="0.25">
      <c r="A1402" s="43">
        <v>44876</v>
      </c>
      <c r="B1402" s="55" t="s">
        <v>1547</v>
      </c>
      <c r="C1402" s="49">
        <v>132157966</v>
      </c>
      <c r="D1402" s="32">
        <v>108</v>
      </c>
      <c r="E1402" s="32" t="s">
        <v>1317</v>
      </c>
      <c r="F1402" s="32"/>
      <c r="G1402" s="34" t="s">
        <v>34</v>
      </c>
      <c r="H1402" s="57">
        <v>191725</v>
      </c>
      <c r="I1402" s="57">
        <v>34510.5</v>
      </c>
      <c r="J1402" s="66">
        <f>H1402+I1402-K1402</f>
        <v>226235.5</v>
      </c>
      <c r="K1402" s="58"/>
    </row>
    <row r="1403" spans="1:11" x14ac:dyDescent="0.25">
      <c r="A1403" s="70"/>
      <c r="B1403" s="71" t="str">
        <f>B1404</f>
        <v>SUPLICEDEN, SRL</v>
      </c>
      <c r="C1403" s="72">
        <f>C1404</f>
        <v>130565163</v>
      </c>
      <c r="D1403" s="138" t="str">
        <f>G1404</f>
        <v>MAT.MED. Q.</v>
      </c>
      <c r="E1403" s="139"/>
      <c r="F1403" s="139"/>
      <c r="G1403" s="140"/>
      <c r="H1403" s="73"/>
      <c r="I1403" s="73"/>
      <c r="J1403" s="74"/>
      <c r="K1403" s="75">
        <f>SUM(J1404)</f>
        <v>27139.5</v>
      </c>
    </row>
    <row r="1404" spans="1:11" x14ac:dyDescent="0.25">
      <c r="A1404" s="76">
        <v>44999</v>
      </c>
      <c r="B1404" s="31" t="s">
        <v>1806</v>
      </c>
      <c r="C1404" s="32">
        <v>130565163</v>
      </c>
      <c r="D1404" s="32">
        <v>38963</v>
      </c>
      <c r="E1404" s="32" t="s">
        <v>230</v>
      </c>
      <c r="F1404" s="32" t="s">
        <v>1807</v>
      </c>
      <c r="G1404" s="34" t="s">
        <v>1574</v>
      </c>
      <c r="H1404" s="38">
        <v>27139.5</v>
      </c>
      <c r="I1404" s="38">
        <v>0</v>
      </c>
      <c r="J1404" s="78">
        <f>SUM(H1404+I1404)</f>
        <v>27139.5</v>
      </c>
      <c r="K1404" s="58"/>
    </row>
    <row r="1405" spans="1:11" x14ac:dyDescent="0.25">
      <c r="A1405" s="70"/>
      <c r="B1405" s="71" t="str">
        <f>B1406</f>
        <v>SUNALU, SRL</v>
      </c>
      <c r="C1405" s="72">
        <f>C1406</f>
        <v>132417097</v>
      </c>
      <c r="D1405" s="138" t="str">
        <f>G1406</f>
        <v>DESPENSA</v>
      </c>
      <c r="E1405" s="139"/>
      <c r="F1405" s="139"/>
      <c r="G1405" s="140"/>
      <c r="H1405" s="73"/>
      <c r="I1405" s="73"/>
      <c r="J1405" s="74"/>
      <c r="K1405" s="75">
        <f>SUM(J1406:J1407)</f>
        <v>631173.54</v>
      </c>
    </row>
    <row r="1406" spans="1:11" x14ac:dyDescent="0.25">
      <c r="A1406" s="76">
        <v>44980</v>
      </c>
      <c r="B1406" s="31" t="s">
        <v>1808</v>
      </c>
      <c r="C1406" s="32">
        <v>132417097</v>
      </c>
      <c r="D1406" s="32">
        <v>156</v>
      </c>
      <c r="E1406" s="32" t="s">
        <v>183</v>
      </c>
      <c r="F1406" s="32" t="s">
        <v>1809</v>
      </c>
      <c r="G1406" s="34" t="s">
        <v>35</v>
      </c>
      <c r="H1406" s="38">
        <v>155620</v>
      </c>
      <c r="I1406" s="38">
        <v>27311.599999999999</v>
      </c>
      <c r="J1406" s="78">
        <f>SUM(H1406+I1406)</f>
        <v>182931.6</v>
      </c>
      <c r="K1406" s="58"/>
    </row>
    <row r="1407" spans="1:11" x14ac:dyDescent="0.25">
      <c r="A1407" s="76">
        <v>44966</v>
      </c>
      <c r="B1407" s="31" t="s">
        <v>1808</v>
      </c>
      <c r="C1407" s="32">
        <v>132417097</v>
      </c>
      <c r="D1407" s="32">
        <v>154</v>
      </c>
      <c r="E1407" s="32" t="s">
        <v>181</v>
      </c>
      <c r="F1407" s="32" t="s">
        <v>1809</v>
      </c>
      <c r="G1407" s="34" t="s">
        <v>35</v>
      </c>
      <c r="H1407" s="38">
        <v>394208</v>
      </c>
      <c r="I1407" s="38">
        <v>54033.94</v>
      </c>
      <c r="J1407" s="78">
        <f>SUM(H1407+I1407)</f>
        <v>448241.94</v>
      </c>
      <c r="K1407" s="58"/>
    </row>
    <row r="1408" spans="1:11" x14ac:dyDescent="0.25">
      <c r="A1408" s="70"/>
      <c r="B1408" s="71" t="str">
        <f>B1409</f>
        <v>TALLER DE MECANICA LOS PATRICIOS</v>
      </c>
      <c r="C1408" s="72">
        <f>C1409</f>
        <v>130801843</v>
      </c>
      <c r="D1408" s="141" t="str">
        <f>G1409</f>
        <v>SERVICIOS DE REPARACION</v>
      </c>
      <c r="E1408" s="142"/>
      <c r="F1408" s="142"/>
      <c r="G1408" s="143"/>
      <c r="H1408" s="81"/>
      <c r="I1408" s="81"/>
      <c r="J1408" s="82"/>
      <c r="K1408" s="75">
        <f>SUM(J1409)</f>
        <v>26650.3</v>
      </c>
    </row>
    <row r="1409" spans="1:11" x14ac:dyDescent="0.25">
      <c r="A1409" s="14">
        <v>44796</v>
      </c>
      <c r="B1409" s="15" t="s">
        <v>1296</v>
      </c>
      <c r="C1409" s="16">
        <v>130801843</v>
      </c>
      <c r="D1409" s="16">
        <v>503</v>
      </c>
      <c r="E1409" s="16" t="s">
        <v>1298</v>
      </c>
      <c r="F1409" s="16">
        <v>2697</v>
      </c>
      <c r="G1409" s="17" t="s">
        <v>1297</v>
      </c>
      <c r="H1409" s="18">
        <v>22585</v>
      </c>
      <c r="I1409" s="18">
        <v>4065.3</v>
      </c>
      <c r="J1409" s="51">
        <f>H1409+I1409-K1409</f>
        <v>26650.3</v>
      </c>
      <c r="K1409" s="58"/>
    </row>
    <row r="1410" spans="1:11" x14ac:dyDescent="0.25">
      <c r="A1410" s="70"/>
      <c r="B1410" s="71" t="str">
        <f>B1411</f>
        <v>TONER DEPOT MULTISERVICIOS, SRL</v>
      </c>
      <c r="C1410" s="72">
        <f>C1411</f>
        <v>130413772</v>
      </c>
      <c r="D1410" s="141" t="str">
        <f>G1411</f>
        <v>MAT. GASTABLE</v>
      </c>
      <c r="E1410" s="142"/>
      <c r="F1410" s="142"/>
      <c r="G1410" s="143"/>
      <c r="H1410" s="81"/>
      <c r="I1410" s="81"/>
      <c r="J1410" s="82"/>
      <c r="K1410" s="75">
        <f>SUM(J1411)</f>
        <v>21122</v>
      </c>
    </row>
    <row r="1411" spans="1:11" x14ac:dyDescent="0.25">
      <c r="A1411" s="76">
        <v>45013</v>
      </c>
      <c r="B1411" s="31" t="s">
        <v>1810</v>
      </c>
      <c r="C1411" s="32">
        <v>130413772</v>
      </c>
      <c r="D1411" s="32">
        <v>48679</v>
      </c>
      <c r="E1411" s="32" t="s">
        <v>1811</v>
      </c>
      <c r="F1411" s="32">
        <v>1000058410</v>
      </c>
      <c r="G1411" s="34" t="s">
        <v>963</v>
      </c>
      <c r="H1411" s="38">
        <v>17900</v>
      </c>
      <c r="I1411" s="38">
        <v>3222</v>
      </c>
      <c r="J1411" s="78">
        <f>SUM(H1411+I1411)</f>
        <v>21122</v>
      </c>
      <c r="K1411" s="58"/>
    </row>
    <row r="1412" spans="1:11" x14ac:dyDescent="0.25">
      <c r="A1412" s="70"/>
      <c r="B1412" s="71" t="str">
        <f>B1413</f>
        <v>TENDAMED, SRL</v>
      </c>
      <c r="C1412" s="72" t="str">
        <f>C1413</f>
        <v>131881785</v>
      </c>
      <c r="D1412" s="138" t="str">
        <f>G1413</f>
        <v xml:space="preserve">MEDICAMENTOS </v>
      </c>
      <c r="E1412" s="139"/>
      <c r="F1412" s="139"/>
      <c r="G1412" s="140"/>
      <c r="H1412" s="73"/>
      <c r="I1412" s="73"/>
      <c r="J1412" s="74"/>
      <c r="K1412" s="75">
        <f>SUM(J1413:J1416)</f>
        <v>210278.05</v>
      </c>
    </row>
    <row r="1413" spans="1:11" x14ac:dyDescent="0.25">
      <c r="A1413" s="14">
        <v>44671</v>
      </c>
      <c r="B1413" s="15" t="s">
        <v>934</v>
      </c>
      <c r="C1413" s="16" t="s">
        <v>935</v>
      </c>
      <c r="D1413" s="16">
        <v>376</v>
      </c>
      <c r="E1413" s="16" t="s">
        <v>318</v>
      </c>
      <c r="F1413" s="16">
        <v>1000056482</v>
      </c>
      <c r="G1413" s="17" t="s">
        <v>18</v>
      </c>
      <c r="H1413" s="18">
        <v>41600</v>
      </c>
      <c r="I1413" s="18">
        <v>0</v>
      </c>
      <c r="J1413" s="51">
        <f>H1413+I1413-K1413</f>
        <v>41600</v>
      </c>
      <c r="K1413" s="58"/>
    </row>
    <row r="1414" spans="1:11" x14ac:dyDescent="0.25">
      <c r="A1414" s="14">
        <v>44722</v>
      </c>
      <c r="B1414" s="15" t="s">
        <v>934</v>
      </c>
      <c r="C1414" s="16" t="s">
        <v>935</v>
      </c>
      <c r="D1414" s="16">
        <v>394</v>
      </c>
      <c r="E1414" s="16" t="s">
        <v>625</v>
      </c>
      <c r="F1414" s="16">
        <v>1000056864</v>
      </c>
      <c r="G1414" s="17" t="s">
        <v>42</v>
      </c>
      <c r="H1414" s="18">
        <v>43500</v>
      </c>
      <c r="I1414" s="18">
        <v>7830</v>
      </c>
      <c r="J1414" s="51">
        <f>H1414+I1414-K1414</f>
        <v>51330</v>
      </c>
      <c r="K1414" s="58"/>
    </row>
    <row r="1415" spans="1:11" x14ac:dyDescent="0.25">
      <c r="A1415" s="14">
        <v>44778</v>
      </c>
      <c r="B1415" s="15" t="s">
        <v>934</v>
      </c>
      <c r="C1415" s="16" t="s">
        <v>935</v>
      </c>
      <c r="D1415" s="16">
        <v>421</v>
      </c>
      <c r="E1415" s="16" t="s">
        <v>310</v>
      </c>
      <c r="F1415" s="16">
        <v>1000057245</v>
      </c>
      <c r="G1415" s="17" t="s">
        <v>42</v>
      </c>
      <c r="H1415" s="18">
        <v>99447.5</v>
      </c>
      <c r="I1415" s="18">
        <v>17900.55</v>
      </c>
      <c r="J1415" s="51">
        <f>H1415+I1415-K1415</f>
        <v>117348.05</v>
      </c>
      <c r="K1415" s="58"/>
    </row>
    <row r="1416" spans="1:11" x14ac:dyDescent="0.25">
      <c r="A1416" s="70"/>
      <c r="B1416" s="71" t="s">
        <v>936</v>
      </c>
      <c r="C1416" s="72" t="s">
        <v>937</v>
      </c>
      <c r="D1416" s="138" t="s">
        <v>1299</v>
      </c>
      <c r="E1416" s="139"/>
      <c r="F1416" s="139"/>
      <c r="G1416" s="140"/>
      <c r="H1416" s="73"/>
      <c r="I1416" s="73"/>
      <c r="J1416" s="74"/>
      <c r="K1416" s="75">
        <f>SUM(J1417:J1419)</f>
        <v>54612</v>
      </c>
    </row>
    <row r="1417" spans="1:11" x14ac:dyDescent="0.25">
      <c r="A1417" s="14">
        <v>44930</v>
      </c>
      <c r="B1417" s="15" t="s">
        <v>936</v>
      </c>
      <c r="C1417" s="16" t="s">
        <v>937</v>
      </c>
      <c r="D1417" s="16">
        <v>12112</v>
      </c>
      <c r="E1417" s="16" t="s">
        <v>1424</v>
      </c>
      <c r="F1417" s="16">
        <v>1000058149</v>
      </c>
      <c r="G1417" s="17" t="s">
        <v>1425</v>
      </c>
      <c r="H1417" s="18">
        <v>54612</v>
      </c>
      <c r="I1417" s="18">
        <v>0</v>
      </c>
      <c r="J1417" s="51">
        <f>H1417+I1417-K1417</f>
        <v>54612</v>
      </c>
      <c r="K1417" s="58"/>
    </row>
    <row r="1418" spans="1:11" x14ac:dyDescent="0.25">
      <c r="A1418" s="76">
        <v>45001</v>
      </c>
      <c r="B1418" s="31" t="s">
        <v>1812</v>
      </c>
      <c r="C1418" s="32">
        <v>101726997</v>
      </c>
      <c r="D1418" s="32" t="s">
        <v>1813</v>
      </c>
      <c r="E1418" s="32"/>
      <c r="F1418" s="32"/>
      <c r="G1418" s="34" t="s">
        <v>1814</v>
      </c>
      <c r="H1418" s="38"/>
      <c r="I1418" s="38"/>
      <c r="J1418" s="78">
        <f>SUM(H1418+I1418)</f>
        <v>0</v>
      </c>
      <c r="K1418" s="58"/>
    </row>
    <row r="1419" spans="1:11" x14ac:dyDescent="0.25">
      <c r="A1419" s="70"/>
      <c r="B1419" s="71" t="s">
        <v>1062</v>
      </c>
      <c r="C1419" s="72">
        <v>101178515</v>
      </c>
      <c r="D1419" s="138" t="s">
        <v>1426</v>
      </c>
      <c r="E1419" s="139"/>
      <c r="F1419" s="139"/>
      <c r="G1419" s="140"/>
      <c r="H1419" s="73"/>
      <c r="I1419" s="73"/>
      <c r="J1419" s="74"/>
      <c r="K1419" s="75">
        <f>SUM(J1420:J1422)</f>
        <v>20000</v>
      </c>
    </row>
    <row r="1420" spans="1:11" x14ac:dyDescent="0.25">
      <c r="A1420" s="43">
        <v>44966</v>
      </c>
      <c r="B1420" s="15" t="s">
        <v>1062</v>
      </c>
      <c r="C1420" s="16">
        <v>101178515</v>
      </c>
      <c r="D1420" s="16">
        <v>308</v>
      </c>
      <c r="E1420" s="16" t="s">
        <v>1550</v>
      </c>
      <c r="F1420" s="16" t="s">
        <v>172</v>
      </c>
      <c r="G1420" s="17" t="s">
        <v>1426</v>
      </c>
      <c r="H1420" s="18">
        <v>10000</v>
      </c>
      <c r="I1420" s="18">
        <v>0</v>
      </c>
      <c r="J1420" s="51">
        <f>H1420+I1420-K1420</f>
        <v>10000</v>
      </c>
      <c r="K1420" s="58"/>
    </row>
    <row r="1421" spans="1:11" x14ac:dyDescent="0.25">
      <c r="A1421" s="76">
        <v>44994</v>
      </c>
      <c r="B1421" s="31" t="s">
        <v>1815</v>
      </c>
      <c r="C1421" s="32">
        <v>101178515</v>
      </c>
      <c r="D1421" s="32">
        <v>313</v>
      </c>
      <c r="E1421" s="32" t="s">
        <v>538</v>
      </c>
      <c r="F1421" s="32" t="s">
        <v>205</v>
      </c>
      <c r="G1421" s="34" t="s">
        <v>1816</v>
      </c>
      <c r="H1421" s="38">
        <v>10000</v>
      </c>
      <c r="I1421" s="38">
        <v>0</v>
      </c>
      <c r="J1421" s="78">
        <f>SUM(H1421+I1421)</f>
        <v>10000</v>
      </c>
      <c r="K1421" s="58"/>
    </row>
    <row r="1422" spans="1:11" x14ac:dyDescent="0.25">
      <c r="A1422" s="70"/>
      <c r="B1422" s="71" t="str">
        <f>B1427</f>
        <v>ULTRALAB</v>
      </c>
      <c r="C1422" s="72">
        <f>C1427</f>
        <v>101709741</v>
      </c>
      <c r="D1422" s="138" t="str">
        <f>G1427</f>
        <v xml:space="preserve">MAT. MED. Q. </v>
      </c>
      <c r="E1422" s="139"/>
      <c r="F1422" s="139"/>
      <c r="G1422" s="140"/>
      <c r="H1422" s="73"/>
      <c r="I1422" s="73"/>
      <c r="J1422" s="74"/>
      <c r="K1422" s="75">
        <f>SUM(J1423:J1448)</f>
        <v>2075793.5500000003</v>
      </c>
    </row>
    <row r="1423" spans="1:11" x14ac:dyDescent="0.25">
      <c r="A1423" s="14">
        <v>44480</v>
      </c>
      <c r="B1423" s="15" t="s">
        <v>58</v>
      </c>
      <c r="C1423" s="16">
        <v>101709741</v>
      </c>
      <c r="D1423" s="16">
        <v>32919</v>
      </c>
      <c r="E1423" s="16" t="s">
        <v>942</v>
      </c>
      <c r="F1423" s="16">
        <v>1000055013</v>
      </c>
      <c r="G1423" s="17" t="s">
        <v>943</v>
      </c>
      <c r="H1423" s="18">
        <v>125590.3</v>
      </c>
      <c r="I1423" s="18">
        <v>2999.43</v>
      </c>
      <c r="J1423" s="51">
        <f t="shared" ref="J1423:J1443" si="64">H1423+I1423-K1423</f>
        <v>128589.73</v>
      </c>
      <c r="K1423" s="58"/>
    </row>
    <row r="1424" spans="1:11" x14ac:dyDescent="0.25">
      <c r="A1424" s="14">
        <v>44480</v>
      </c>
      <c r="B1424" s="15" t="s">
        <v>58</v>
      </c>
      <c r="C1424" s="16">
        <v>101709741</v>
      </c>
      <c r="D1424" s="16">
        <v>33261</v>
      </c>
      <c r="E1424" s="16" t="s">
        <v>944</v>
      </c>
      <c r="F1424" s="16">
        <v>1000055261</v>
      </c>
      <c r="G1424" s="17" t="s">
        <v>943</v>
      </c>
      <c r="H1424" s="18">
        <v>122940.15000000001</v>
      </c>
      <c r="I1424" s="18">
        <v>2999.43</v>
      </c>
      <c r="J1424" s="51">
        <f>H1424+I1424-K1424</f>
        <v>125939.58</v>
      </c>
      <c r="K1424" s="58"/>
    </row>
    <row r="1425" spans="1:11" x14ac:dyDescent="0.25">
      <c r="A1425" s="14">
        <v>44529</v>
      </c>
      <c r="B1425" s="15" t="s">
        <v>58</v>
      </c>
      <c r="C1425" s="16">
        <v>101709741</v>
      </c>
      <c r="D1425" s="16">
        <v>33509</v>
      </c>
      <c r="E1425" s="16" t="s">
        <v>946</v>
      </c>
      <c r="F1425" s="16">
        <v>1000055424</v>
      </c>
      <c r="G1425" s="17" t="s">
        <v>943</v>
      </c>
      <c r="H1425" s="18">
        <v>4420.6000000000004</v>
      </c>
      <c r="I1425" s="18">
        <v>0</v>
      </c>
      <c r="J1425" s="51">
        <f t="shared" si="64"/>
        <v>4420.6000000000004</v>
      </c>
      <c r="K1425" s="58"/>
    </row>
    <row r="1426" spans="1:11" x14ac:dyDescent="0.25">
      <c r="A1426" s="14">
        <v>44529</v>
      </c>
      <c r="B1426" s="15" t="s">
        <v>58</v>
      </c>
      <c r="C1426" s="16">
        <v>101709741</v>
      </c>
      <c r="D1426" s="16">
        <v>33510</v>
      </c>
      <c r="E1426" s="16" t="s">
        <v>945</v>
      </c>
      <c r="F1426" s="16">
        <v>1000055423</v>
      </c>
      <c r="G1426" s="17" t="s">
        <v>8</v>
      </c>
      <c r="H1426" s="18">
        <v>119515.15</v>
      </c>
      <c r="I1426" s="18">
        <v>3883.32</v>
      </c>
      <c r="J1426" s="51">
        <f>H1426+I1426-K1426</f>
        <v>123398.47</v>
      </c>
      <c r="K1426" s="58"/>
    </row>
    <row r="1427" spans="1:11" x14ac:dyDescent="0.25">
      <c r="A1427" s="14">
        <v>44778</v>
      </c>
      <c r="B1427" s="15" t="s">
        <v>58</v>
      </c>
      <c r="C1427" s="16">
        <v>101709741</v>
      </c>
      <c r="D1427" s="16">
        <v>36271</v>
      </c>
      <c r="E1427" s="16" t="s">
        <v>947</v>
      </c>
      <c r="F1427" s="16">
        <v>1000057218</v>
      </c>
      <c r="G1427" s="17" t="s">
        <v>8</v>
      </c>
      <c r="H1427" s="18">
        <v>154791.1</v>
      </c>
      <c r="I1427" s="18">
        <v>3118.46</v>
      </c>
      <c r="J1427" s="51">
        <f t="shared" si="64"/>
        <v>157909.56</v>
      </c>
      <c r="K1427" s="58"/>
    </row>
    <row r="1428" spans="1:11" x14ac:dyDescent="0.25">
      <c r="A1428" s="14">
        <v>44820</v>
      </c>
      <c r="B1428" s="24" t="s">
        <v>58</v>
      </c>
      <c r="C1428" s="25">
        <v>101709741</v>
      </c>
      <c r="D1428" s="25">
        <v>36789</v>
      </c>
      <c r="E1428" s="25" t="s">
        <v>1063</v>
      </c>
      <c r="F1428" s="25">
        <v>1000057514</v>
      </c>
      <c r="G1428" s="27" t="s">
        <v>8</v>
      </c>
      <c r="H1428" s="36">
        <v>154990.04999999999</v>
      </c>
      <c r="I1428" s="36">
        <v>3118.46</v>
      </c>
      <c r="J1428" s="64">
        <f>H1428+I1428-K1428</f>
        <v>158108.50999999998</v>
      </c>
      <c r="K1428" s="58"/>
    </row>
    <row r="1429" spans="1:11" x14ac:dyDescent="0.25">
      <c r="A1429" s="54">
        <v>44825</v>
      </c>
      <c r="B1429" s="31" t="s">
        <v>58</v>
      </c>
      <c r="C1429" s="32">
        <v>101709741</v>
      </c>
      <c r="D1429" s="32">
        <v>36821</v>
      </c>
      <c r="E1429" s="32" t="s">
        <v>939</v>
      </c>
      <c r="F1429" s="32">
        <v>1000057421</v>
      </c>
      <c r="G1429" s="34" t="s">
        <v>8</v>
      </c>
      <c r="H1429" s="38">
        <v>6550</v>
      </c>
      <c r="I1429" s="38">
        <v>0</v>
      </c>
      <c r="J1429" s="66">
        <f t="shared" si="64"/>
        <v>6550</v>
      </c>
      <c r="K1429" s="58"/>
    </row>
    <row r="1430" spans="1:11" x14ac:dyDescent="0.25">
      <c r="A1430" s="54">
        <v>44825</v>
      </c>
      <c r="B1430" s="31" t="s">
        <v>58</v>
      </c>
      <c r="C1430" s="32">
        <v>101709741</v>
      </c>
      <c r="D1430" s="32">
        <v>36824</v>
      </c>
      <c r="E1430" s="32" t="s">
        <v>941</v>
      </c>
      <c r="F1430" s="32">
        <v>1000057549</v>
      </c>
      <c r="G1430" s="34" t="s">
        <v>8</v>
      </c>
      <c r="H1430" s="38">
        <v>28683.300000000003</v>
      </c>
      <c r="I1430" s="38">
        <v>5162.99</v>
      </c>
      <c r="J1430" s="66">
        <f t="shared" si="64"/>
        <v>33846.29</v>
      </c>
      <c r="K1430" s="58"/>
    </row>
    <row r="1431" spans="1:11" x14ac:dyDescent="0.25">
      <c r="A1431" s="54">
        <v>44837</v>
      </c>
      <c r="B1431" s="31" t="s">
        <v>58</v>
      </c>
      <c r="C1431" s="32">
        <v>101709741</v>
      </c>
      <c r="D1431" s="32">
        <v>36935</v>
      </c>
      <c r="E1431" s="32" t="s">
        <v>940</v>
      </c>
      <c r="F1431" s="32">
        <v>1000057497</v>
      </c>
      <c r="G1431" s="34" t="s">
        <v>8</v>
      </c>
      <c r="H1431" s="38">
        <v>4916.25</v>
      </c>
      <c r="I1431" s="38">
        <v>884.93</v>
      </c>
      <c r="J1431" s="66">
        <f t="shared" si="64"/>
        <v>5801.18</v>
      </c>
      <c r="K1431" s="58"/>
    </row>
    <row r="1432" spans="1:11" x14ac:dyDescent="0.25">
      <c r="A1432" s="54">
        <v>44837</v>
      </c>
      <c r="B1432" s="31" t="s">
        <v>58</v>
      </c>
      <c r="C1432" s="32">
        <v>101709741</v>
      </c>
      <c r="D1432" s="32">
        <v>36935</v>
      </c>
      <c r="E1432" s="32" t="s">
        <v>940</v>
      </c>
      <c r="F1432" s="32">
        <v>1000057497</v>
      </c>
      <c r="G1432" s="34" t="s">
        <v>8</v>
      </c>
      <c r="H1432" s="38">
        <v>4916.25</v>
      </c>
      <c r="I1432" s="38">
        <v>884.93</v>
      </c>
      <c r="J1432" s="66">
        <f t="shared" si="64"/>
        <v>5801.18</v>
      </c>
      <c r="K1432" s="58"/>
    </row>
    <row r="1433" spans="1:11" x14ac:dyDescent="0.25">
      <c r="A1433" s="54">
        <v>44851</v>
      </c>
      <c r="B1433" s="31" t="s">
        <v>58</v>
      </c>
      <c r="C1433" s="32">
        <v>101709741</v>
      </c>
      <c r="D1433" s="32">
        <v>37103</v>
      </c>
      <c r="E1433" s="32" t="s">
        <v>948</v>
      </c>
      <c r="F1433" s="32">
        <v>1000057704</v>
      </c>
      <c r="G1433" s="34" t="s">
        <v>8</v>
      </c>
      <c r="H1433" s="38">
        <v>38652.35</v>
      </c>
      <c r="I1433" s="38">
        <v>3118.46</v>
      </c>
      <c r="J1433" s="66">
        <f t="shared" si="64"/>
        <v>41770.81</v>
      </c>
      <c r="K1433" s="58"/>
    </row>
    <row r="1434" spans="1:11" x14ac:dyDescent="0.25">
      <c r="A1434" s="54">
        <v>44846</v>
      </c>
      <c r="B1434" s="31" t="s">
        <v>58</v>
      </c>
      <c r="C1434" s="32">
        <v>101709741</v>
      </c>
      <c r="D1434" s="32">
        <v>37250</v>
      </c>
      <c r="E1434" s="32" t="s">
        <v>1064</v>
      </c>
      <c r="F1434" s="32">
        <v>1000057788</v>
      </c>
      <c r="G1434" s="34" t="s">
        <v>8</v>
      </c>
      <c r="H1434" s="38">
        <v>155642.4</v>
      </c>
      <c r="I1434" s="38">
        <v>6236.91</v>
      </c>
      <c r="J1434" s="66">
        <f t="shared" si="64"/>
        <v>161879.31</v>
      </c>
      <c r="K1434" s="58"/>
    </row>
    <row r="1435" spans="1:11" x14ac:dyDescent="0.25">
      <c r="A1435" s="54">
        <v>44886</v>
      </c>
      <c r="B1435" s="31" t="s">
        <v>58</v>
      </c>
      <c r="C1435" s="32">
        <v>101709741</v>
      </c>
      <c r="D1435" s="32">
        <v>37516</v>
      </c>
      <c r="E1435" s="32" t="s">
        <v>1302</v>
      </c>
      <c r="F1435" s="32">
        <v>1000057912</v>
      </c>
      <c r="G1435" s="34" t="s">
        <v>8</v>
      </c>
      <c r="H1435" s="38">
        <v>124645</v>
      </c>
      <c r="I1435" s="38">
        <v>8756.1</v>
      </c>
      <c r="J1435" s="66">
        <f t="shared" si="64"/>
        <v>133401.1</v>
      </c>
      <c r="K1435" s="58"/>
    </row>
    <row r="1436" spans="1:11" x14ac:dyDescent="0.25">
      <c r="A1436" s="54">
        <v>44886</v>
      </c>
      <c r="B1436" s="31" t="s">
        <v>58</v>
      </c>
      <c r="C1436" s="32">
        <v>101709741</v>
      </c>
      <c r="D1436" s="32">
        <v>37520</v>
      </c>
      <c r="E1436" s="32" t="s">
        <v>1300</v>
      </c>
      <c r="F1436" s="32">
        <v>1000057911</v>
      </c>
      <c r="G1436" s="34" t="s">
        <v>8</v>
      </c>
      <c r="H1436" s="38">
        <v>83923.55</v>
      </c>
      <c r="I1436" s="38">
        <v>0</v>
      </c>
      <c r="J1436" s="66">
        <f t="shared" si="64"/>
        <v>83923.55</v>
      </c>
      <c r="K1436" s="58"/>
    </row>
    <row r="1437" spans="1:11" x14ac:dyDescent="0.25">
      <c r="A1437" s="54">
        <v>44890</v>
      </c>
      <c r="B1437" s="31" t="s">
        <v>58</v>
      </c>
      <c r="C1437" s="32">
        <v>101709741</v>
      </c>
      <c r="D1437" s="32">
        <v>37604</v>
      </c>
      <c r="E1437" s="32" t="s">
        <v>1301</v>
      </c>
      <c r="F1437" s="32">
        <v>1000057979</v>
      </c>
      <c r="G1437" s="34" t="s">
        <v>8</v>
      </c>
      <c r="H1437" s="38">
        <v>19434.349999999999</v>
      </c>
      <c r="I1437" s="38">
        <v>3498.18</v>
      </c>
      <c r="J1437" s="66">
        <f t="shared" si="64"/>
        <v>22932.53</v>
      </c>
      <c r="K1437" s="58"/>
    </row>
    <row r="1438" spans="1:11" x14ac:dyDescent="0.25">
      <c r="A1438" s="54">
        <v>44902</v>
      </c>
      <c r="B1438" s="31" t="s">
        <v>58</v>
      </c>
      <c r="C1438" s="32">
        <v>101709741</v>
      </c>
      <c r="D1438" s="32">
        <v>37729</v>
      </c>
      <c r="E1438" s="32" t="s">
        <v>1303</v>
      </c>
      <c r="F1438" s="32">
        <v>1000058038</v>
      </c>
      <c r="G1438" s="34" t="s">
        <v>8</v>
      </c>
      <c r="H1438" s="38">
        <v>108766.95</v>
      </c>
      <c r="I1438" s="38">
        <v>3118.46</v>
      </c>
      <c r="J1438" s="66">
        <f t="shared" si="64"/>
        <v>111885.41</v>
      </c>
      <c r="K1438" s="58"/>
    </row>
    <row r="1439" spans="1:11" x14ac:dyDescent="0.25">
      <c r="A1439" s="54">
        <v>44907</v>
      </c>
      <c r="B1439" s="31" t="s">
        <v>58</v>
      </c>
      <c r="C1439" s="32">
        <v>101709741</v>
      </c>
      <c r="D1439" s="32">
        <v>37762</v>
      </c>
      <c r="E1439" s="32" t="s">
        <v>1304</v>
      </c>
      <c r="F1439" s="32">
        <v>1000058037</v>
      </c>
      <c r="G1439" s="34" t="s">
        <v>8</v>
      </c>
      <c r="H1439" s="38">
        <v>53889</v>
      </c>
      <c r="I1439" s="38">
        <v>724.5</v>
      </c>
      <c r="J1439" s="66">
        <f t="shared" si="64"/>
        <v>54613.5</v>
      </c>
      <c r="K1439" s="58"/>
    </row>
    <row r="1440" spans="1:11" x14ac:dyDescent="0.25">
      <c r="A1440" s="54">
        <v>44923</v>
      </c>
      <c r="B1440" s="31" t="s">
        <v>58</v>
      </c>
      <c r="C1440" s="32">
        <v>101709741</v>
      </c>
      <c r="D1440" s="32">
        <v>37926</v>
      </c>
      <c r="E1440" s="32" t="s">
        <v>1427</v>
      </c>
      <c r="F1440" s="32">
        <v>1000058135</v>
      </c>
      <c r="G1440" s="34" t="s">
        <v>8</v>
      </c>
      <c r="H1440" s="38">
        <v>40659.5</v>
      </c>
      <c r="I1440" s="38">
        <v>2729.32</v>
      </c>
      <c r="J1440" s="66">
        <f t="shared" si="64"/>
        <v>43388.82</v>
      </c>
      <c r="K1440" s="58"/>
    </row>
    <row r="1441" spans="1:11" x14ac:dyDescent="0.25">
      <c r="A1441" s="54">
        <v>44953</v>
      </c>
      <c r="B1441" s="31" t="s">
        <v>58</v>
      </c>
      <c r="C1441" s="32">
        <v>101709741</v>
      </c>
      <c r="D1441" s="32">
        <v>38223</v>
      </c>
      <c r="E1441" s="32" t="s">
        <v>1551</v>
      </c>
      <c r="F1441" s="32">
        <v>1000058203</v>
      </c>
      <c r="G1441" s="34" t="s">
        <v>8</v>
      </c>
      <c r="H1441" s="38">
        <v>17324.75</v>
      </c>
      <c r="I1441" s="38">
        <v>3118.46</v>
      </c>
      <c r="J1441" s="66">
        <f t="shared" si="64"/>
        <v>20443.21</v>
      </c>
      <c r="K1441" s="58"/>
    </row>
    <row r="1442" spans="1:11" x14ac:dyDescent="0.25">
      <c r="A1442" s="54">
        <v>44953</v>
      </c>
      <c r="B1442" s="31" t="s">
        <v>58</v>
      </c>
      <c r="C1442" s="32">
        <v>101709741</v>
      </c>
      <c r="D1442" s="32">
        <v>38225</v>
      </c>
      <c r="E1442" s="32" t="s">
        <v>1552</v>
      </c>
      <c r="F1442" s="32">
        <v>1000058202</v>
      </c>
      <c r="G1442" s="34" t="s">
        <v>8</v>
      </c>
      <c r="H1442" s="38">
        <v>114000</v>
      </c>
      <c r="I1442" s="38">
        <v>0</v>
      </c>
      <c r="J1442" s="66">
        <f t="shared" si="64"/>
        <v>114000</v>
      </c>
      <c r="K1442" s="58"/>
    </row>
    <row r="1443" spans="1:11" x14ac:dyDescent="0.25">
      <c r="A1443" s="54">
        <v>44953</v>
      </c>
      <c r="B1443" s="31" t="s">
        <v>58</v>
      </c>
      <c r="C1443" s="32">
        <v>101709741</v>
      </c>
      <c r="D1443" s="32">
        <v>38228</v>
      </c>
      <c r="E1443" s="32" t="s">
        <v>1553</v>
      </c>
      <c r="F1443" s="32">
        <v>1000058207</v>
      </c>
      <c r="G1443" s="34" t="s">
        <v>636</v>
      </c>
      <c r="H1443" s="38">
        <v>16361.05</v>
      </c>
      <c r="I1443" s="38">
        <v>0</v>
      </c>
      <c r="J1443" s="66">
        <f t="shared" si="64"/>
        <v>16361.05</v>
      </c>
      <c r="K1443" s="58"/>
    </row>
    <row r="1444" spans="1:11" x14ac:dyDescent="0.25">
      <c r="A1444" s="54">
        <v>44974</v>
      </c>
      <c r="B1444" s="31" t="s">
        <v>58</v>
      </c>
      <c r="C1444" s="32">
        <v>101709741</v>
      </c>
      <c r="D1444" s="32">
        <v>38474</v>
      </c>
      <c r="E1444" s="32" t="s">
        <v>1554</v>
      </c>
      <c r="F1444" s="32">
        <v>1000058215</v>
      </c>
      <c r="G1444" s="34" t="s">
        <v>636</v>
      </c>
      <c r="H1444" s="38">
        <v>3615.6</v>
      </c>
      <c r="I1444" s="38">
        <v>650.80999999999995</v>
      </c>
      <c r="J1444" s="66">
        <f>H1444+I1444-K1444</f>
        <v>4266.41</v>
      </c>
      <c r="K1444" s="58"/>
    </row>
    <row r="1445" spans="1:11" x14ac:dyDescent="0.25">
      <c r="A1445" s="76">
        <v>44993</v>
      </c>
      <c r="B1445" s="31" t="s">
        <v>58</v>
      </c>
      <c r="C1445" s="32">
        <v>101709741</v>
      </c>
      <c r="D1445" s="32">
        <v>38681</v>
      </c>
      <c r="E1445" s="32" t="s">
        <v>1817</v>
      </c>
      <c r="F1445" s="32">
        <v>1000058312</v>
      </c>
      <c r="G1445" s="34" t="s">
        <v>1614</v>
      </c>
      <c r="H1445" s="38">
        <v>9587.86</v>
      </c>
      <c r="I1445" s="38">
        <v>1571.13</v>
      </c>
      <c r="J1445" s="78">
        <f>SUM(H1445+I1445)</f>
        <v>11158.990000000002</v>
      </c>
      <c r="K1445" s="58"/>
    </row>
    <row r="1446" spans="1:11" x14ac:dyDescent="0.25">
      <c r="A1446" s="76">
        <v>44980</v>
      </c>
      <c r="B1446" s="31" t="s">
        <v>58</v>
      </c>
      <c r="C1446" s="32">
        <v>101709741</v>
      </c>
      <c r="D1446" s="32">
        <v>38543</v>
      </c>
      <c r="E1446" s="32" t="s">
        <v>1818</v>
      </c>
      <c r="F1446" s="32" t="s">
        <v>1819</v>
      </c>
      <c r="G1446" s="34" t="s">
        <v>1614</v>
      </c>
      <c r="H1446" s="38">
        <v>278313</v>
      </c>
      <c r="I1446" s="38">
        <v>0</v>
      </c>
      <c r="J1446" s="78">
        <f>SUM(H1446+I1446)</f>
        <v>278313</v>
      </c>
      <c r="K1446" s="58"/>
    </row>
    <row r="1447" spans="1:11" x14ac:dyDescent="0.25">
      <c r="A1447" s="76">
        <v>44980</v>
      </c>
      <c r="B1447" s="31" t="s">
        <v>58</v>
      </c>
      <c r="C1447" s="32">
        <v>101709741</v>
      </c>
      <c r="D1447" s="32">
        <v>38544</v>
      </c>
      <c r="E1447" s="32" t="s">
        <v>1820</v>
      </c>
      <c r="F1447" s="32">
        <v>1000058828</v>
      </c>
      <c r="G1447" s="34" t="s">
        <v>1614</v>
      </c>
      <c r="H1447" s="38">
        <v>172687.95</v>
      </c>
      <c r="I1447" s="38">
        <v>6236.91</v>
      </c>
      <c r="J1447" s="78">
        <f>SUM(H1447+I1447)</f>
        <v>178924.86000000002</v>
      </c>
      <c r="K1447" s="58"/>
    </row>
    <row r="1448" spans="1:11" x14ac:dyDescent="0.25">
      <c r="A1448" s="76">
        <v>45013</v>
      </c>
      <c r="B1448" s="31" t="s">
        <v>58</v>
      </c>
      <c r="C1448" s="32">
        <v>101709741</v>
      </c>
      <c r="D1448" s="32">
        <v>38987</v>
      </c>
      <c r="E1448" s="32" t="s">
        <v>1821</v>
      </c>
      <c r="F1448" s="32">
        <v>1000058412</v>
      </c>
      <c r="G1448" s="34" t="s">
        <v>1614</v>
      </c>
      <c r="H1448" s="38">
        <v>48165.9</v>
      </c>
      <c r="I1448" s="38">
        <v>0</v>
      </c>
      <c r="J1448" s="78">
        <f>SUM(H1448+I1448)</f>
        <v>48165.9</v>
      </c>
      <c r="K1448" s="58"/>
    </row>
    <row r="1449" spans="1:11" x14ac:dyDescent="0.25">
      <c r="A1449" s="94"/>
      <c r="B1449" s="95" t="str">
        <f>B1450</f>
        <v xml:space="preserve">UNIQUE REPRESENTACIONES </v>
      </c>
      <c r="C1449" s="86" t="str">
        <f>C1450</f>
        <v>101562447</v>
      </c>
      <c r="D1449" s="144" t="s">
        <v>8</v>
      </c>
      <c r="E1449" s="145"/>
      <c r="F1449" s="145"/>
      <c r="G1449" s="145"/>
      <c r="H1449" s="87"/>
      <c r="I1449" s="87"/>
      <c r="J1449" s="92"/>
      <c r="K1449" s="75">
        <f>SUM(J1450:J1455)</f>
        <v>211955.13999999996</v>
      </c>
    </row>
    <row r="1450" spans="1:11" x14ac:dyDescent="0.25">
      <c r="A1450" s="54">
        <v>44834</v>
      </c>
      <c r="B1450" s="31" t="s">
        <v>949</v>
      </c>
      <c r="C1450" s="32" t="s">
        <v>950</v>
      </c>
      <c r="D1450" s="32">
        <v>3343</v>
      </c>
      <c r="E1450" s="32" t="s">
        <v>951</v>
      </c>
      <c r="F1450" s="32">
        <v>1000057662</v>
      </c>
      <c r="G1450" s="34" t="s">
        <v>8</v>
      </c>
      <c r="H1450" s="38">
        <v>34608</v>
      </c>
      <c r="I1450" s="38">
        <v>6229.44</v>
      </c>
      <c r="J1450" s="66">
        <f>H1450+I1450-K1450</f>
        <v>40837.440000000002</v>
      </c>
      <c r="K1450" s="58"/>
    </row>
    <row r="1451" spans="1:11" x14ac:dyDescent="0.25">
      <c r="A1451" s="54">
        <v>44841</v>
      </c>
      <c r="B1451" s="31" t="s">
        <v>949</v>
      </c>
      <c r="C1451" s="32" t="s">
        <v>950</v>
      </c>
      <c r="D1451" s="32">
        <v>3357</v>
      </c>
      <c r="E1451" s="32" t="s">
        <v>952</v>
      </c>
      <c r="F1451" s="32">
        <v>1000057684</v>
      </c>
      <c r="G1451" s="34" t="s">
        <v>953</v>
      </c>
      <c r="H1451" s="38">
        <v>69216</v>
      </c>
      <c r="I1451" s="38">
        <v>12458.88</v>
      </c>
      <c r="J1451" s="66">
        <f>H1451+I1451-K1451</f>
        <v>81674.880000000005</v>
      </c>
      <c r="K1451" s="58"/>
    </row>
    <row r="1452" spans="1:11" x14ac:dyDescent="0.25">
      <c r="A1452" s="14">
        <v>44875</v>
      </c>
      <c r="B1452" s="52" t="s">
        <v>949</v>
      </c>
      <c r="C1452" s="39" t="s">
        <v>950</v>
      </c>
      <c r="D1452" s="39">
        <v>3444</v>
      </c>
      <c r="E1452" s="39" t="s">
        <v>1305</v>
      </c>
      <c r="F1452" s="39">
        <v>1000057790</v>
      </c>
      <c r="G1452" s="41" t="s">
        <v>1306</v>
      </c>
      <c r="H1452" s="42">
        <v>37335</v>
      </c>
      <c r="I1452" s="42">
        <v>6720.3</v>
      </c>
      <c r="J1452" s="67">
        <f>H1452+I1452-K1452</f>
        <v>44055.3</v>
      </c>
      <c r="K1452" s="58"/>
    </row>
    <row r="1453" spans="1:11" x14ac:dyDescent="0.25">
      <c r="A1453" s="14">
        <v>44944</v>
      </c>
      <c r="B1453" s="15" t="s">
        <v>949</v>
      </c>
      <c r="C1453" s="16" t="s">
        <v>950</v>
      </c>
      <c r="D1453" s="16">
        <v>3593</v>
      </c>
      <c r="E1453" s="16" t="s">
        <v>1428</v>
      </c>
      <c r="F1453" s="16">
        <v>1000058166</v>
      </c>
      <c r="G1453" s="17" t="s">
        <v>1429</v>
      </c>
      <c r="H1453" s="18">
        <v>5152</v>
      </c>
      <c r="I1453" s="18">
        <v>927.36</v>
      </c>
      <c r="J1453" s="51">
        <f>H1453+I1453-K1453</f>
        <v>6079.36</v>
      </c>
      <c r="K1453" s="58"/>
    </row>
    <row r="1454" spans="1:11" x14ac:dyDescent="0.25">
      <c r="A1454" s="14">
        <v>44963</v>
      </c>
      <c r="B1454" s="15" t="s">
        <v>949</v>
      </c>
      <c r="C1454" s="16" t="s">
        <v>950</v>
      </c>
      <c r="D1454" s="16">
        <v>3636</v>
      </c>
      <c r="E1454" s="120" t="s">
        <v>1555</v>
      </c>
      <c r="F1454" s="120">
        <v>1000058211</v>
      </c>
      <c r="G1454" s="123" t="s">
        <v>1556</v>
      </c>
      <c r="H1454" s="18">
        <v>25760</v>
      </c>
      <c r="I1454" s="18">
        <v>4636.8</v>
      </c>
      <c r="J1454" s="51">
        <f>H1454+I1454-K1454</f>
        <v>30396.799999999999</v>
      </c>
      <c r="K1454" s="58"/>
    </row>
    <row r="1455" spans="1:11" x14ac:dyDescent="0.25">
      <c r="A1455" s="76">
        <v>45007</v>
      </c>
      <c r="B1455" s="31" t="s">
        <v>1822</v>
      </c>
      <c r="C1455" s="32">
        <v>101562447</v>
      </c>
      <c r="D1455" s="32">
        <v>500003734</v>
      </c>
      <c r="E1455" s="32" t="s">
        <v>1823</v>
      </c>
      <c r="F1455" s="32">
        <v>1000058378</v>
      </c>
      <c r="G1455" s="34" t="s">
        <v>1574</v>
      </c>
      <c r="H1455" s="38">
        <v>7552</v>
      </c>
      <c r="I1455" s="38">
        <v>1359.36</v>
      </c>
      <c r="J1455" s="78">
        <f>SUM(H1455+I1455)</f>
        <v>8911.36</v>
      </c>
      <c r="K1455" s="58"/>
    </row>
    <row r="1456" spans="1:11" x14ac:dyDescent="0.25">
      <c r="A1456" s="70"/>
      <c r="B1456" s="71" t="str">
        <f>B1457</f>
        <v>VIFA SRL</v>
      </c>
      <c r="C1456" s="72">
        <f>C1457</f>
        <v>101631262</v>
      </c>
      <c r="D1456" s="138" t="s">
        <v>954</v>
      </c>
      <c r="E1456" s="139"/>
      <c r="F1456" s="139"/>
      <c r="G1456" s="140"/>
      <c r="H1456" s="73"/>
      <c r="I1456" s="73"/>
      <c r="J1456" s="74"/>
      <c r="K1456" s="75">
        <f>SUM(J1457:J1458)</f>
        <v>136880</v>
      </c>
    </row>
    <row r="1457" spans="1:11" x14ac:dyDescent="0.25">
      <c r="A1457" s="14">
        <v>44694</v>
      </c>
      <c r="B1457" s="15" t="s">
        <v>1065</v>
      </c>
      <c r="C1457" s="16">
        <v>101631262</v>
      </c>
      <c r="D1457" s="16">
        <v>1351</v>
      </c>
      <c r="E1457" s="16" t="s">
        <v>1066</v>
      </c>
      <c r="F1457" s="16" t="s">
        <v>172</v>
      </c>
      <c r="G1457" s="17" t="s">
        <v>1067</v>
      </c>
      <c r="H1457" s="18">
        <v>116000</v>
      </c>
      <c r="I1457" s="18">
        <v>20880</v>
      </c>
      <c r="J1457" s="51">
        <f>H1457+I1457-K1457</f>
        <v>136880</v>
      </c>
      <c r="K1457" s="58"/>
    </row>
    <row r="1458" spans="1:11" x14ac:dyDescent="0.25">
      <c r="A1458" s="70"/>
      <c r="B1458" s="71" t="str">
        <f>B1459</f>
        <v xml:space="preserve">VICROVA MARKET TRADER SRL </v>
      </c>
      <c r="C1458" s="72">
        <f>C1459</f>
        <v>132524952</v>
      </c>
      <c r="D1458" s="138" t="s">
        <v>954</v>
      </c>
      <c r="E1458" s="139"/>
      <c r="F1458" s="139"/>
      <c r="G1458" s="140"/>
      <c r="H1458" s="73"/>
      <c r="I1458" s="73"/>
      <c r="J1458" s="74"/>
      <c r="K1458" s="75">
        <f>SUM(J1459:J1460)</f>
        <v>766427.96</v>
      </c>
    </row>
    <row r="1459" spans="1:11" ht="57.75" x14ac:dyDescent="0.25">
      <c r="A1459" s="14">
        <v>44872</v>
      </c>
      <c r="B1459" s="15" t="s">
        <v>1068</v>
      </c>
      <c r="C1459" s="16">
        <v>132524952</v>
      </c>
      <c r="D1459" s="16">
        <v>14</v>
      </c>
      <c r="E1459" s="16" t="s">
        <v>362</v>
      </c>
      <c r="F1459" s="22" t="s">
        <v>1069</v>
      </c>
      <c r="G1459" s="17" t="s">
        <v>1067</v>
      </c>
      <c r="H1459" s="18">
        <v>346667</v>
      </c>
      <c r="I1459" s="18">
        <v>36546.980000000003</v>
      </c>
      <c r="J1459" s="51">
        <f>H1459+I1459-K1459</f>
        <v>383213.98</v>
      </c>
      <c r="K1459" s="58"/>
    </row>
    <row r="1460" spans="1:11" ht="57.75" x14ac:dyDescent="0.25">
      <c r="A1460" s="14">
        <v>44895</v>
      </c>
      <c r="B1460" s="15" t="s">
        <v>1068</v>
      </c>
      <c r="C1460" s="16">
        <v>132524952</v>
      </c>
      <c r="D1460" s="16">
        <v>16</v>
      </c>
      <c r="E1460" s="16" t="s">
        <v>363</v>
      </c>
      <c r="F1460" s="22" t="s">
        <v>1069</v>
      </c>
      <c r="G1460" s="17" t="s">
        <v>1067</v>
      </c>
      <c r="H1460" s="18">
        <v>346667</v>
      </c>
      <c r="I1460" s="18">
        <v>36546.980000000003</v>
      </c>
      <c r="J1460" s="51">
        <f>H1460+I1460-K1460</f>
        <v>383213.98</v>
      </c>
      <c r="K1460" s="58"/>
    </row>
    <row r="1461" spans="1:11" x14ac:dyDescent="0.25">
      <c r="A1461" s="70"/>
      <c r="B1461" s="71" t="str">
        <f>B1462</f>
        <v>VARGAS PEÑA MULTI SERVICIOS</v>
      </c>
      <c r="C1461" s="72" t="str">
        <f>C1462</f>
        <v>131542761</v>
      </c>
      <c r="D1461" s="138" t="s">
        <v>954</v>
      </c>
      <c r="E1461" s="139"/>
      <c r="F1461" s="139"/>
      <c r="G1461" s="140"/>
      <c r="H1461" s="73"/>
      <c r="I1461" s="73"/>
      <c r="J1461" s="74"/>
      <c r="K1461" s="75">
        <f>SUM(J1462:J1496)</f>
        <v>2521582.64</v>
      </c>
    </row>
    <row r="1462" spans="1:11" x14ac:dyDescent="0.25">
      <c r="A1462" s="14">
        <v>44523</v>
      </c>
      <c r="B1462" s="15" t="s">
        <v>137</v>
      </c>
      <c r="C1462" s="16" t="s">
        <v>136</v>
      </c>
      <c r="D1462" s="16">
        <v>123</v>
      </c>
      <c r="E1462" s="16" t="s">
        <v>277</v>
      </c>
      <c r="F1462" s="16">
        <v>1000055390</v>
      </c>
      <c r="G1462" s="17" t="s">
        <v>955</v>
      </c>
      <c r="H1462" s="18">
        <v>90000</v>
      </c>
      <c r="I1462" s="18">
        <v>16200</v>
      </c>
      <c r="J1462" s="51">
        <f t="shared" ref="J1462:J1495" si="65">H1462+I1462-K1462</f>
        <v>106200</v>
      </c>
      <c r="K1462" s="58"/>
    </row>
    <row r="1463" spans="1:11" x14ac:dyDescent="0.25">
      <c r="A1463" s="14">
        <v>44525</v>
      </c>
      <c r="B1463" s="15" t="s">
        <v>137</v>
      </c>
      <c r="C1463" s="16" t="s">
        <v>136</v>
      </c>
      <c r="D1463" s="16">
        <v>124</v>
      </c>
      <c r="E1463" s="16" t="s">
        <v>823</v>
      </c>
      <c r="F1463" s="16">
        <v>1000055391</v>
      </c>
      <c r="G1463" s="17" t="s">
        <v>956</v>
      </c>
      <c r="H1463" s="18">
        <v>83000</v>
      </c>
      <c r="I1463" s="18">
        <v>14940</v>
      </c>
      <c r="J1463" s="51">
        <f t="shared" si="65"/>
        <v>97940</v>
      </c>
      <c r="K1463" s="58"/>
    </row>
    <row r="1464" spans="1:11" x14ac:dyDescent="0.25">
      <c r="A1464" s="14">
        <v>44530</v>
      </c>
      <c r="B1464" s="15" t="s">
        <v>137</v>
      </c>
      <c r="C1464" s="16" t="s">
        <v>136</v>
      </c>
      <c r="D1464" s="16">
        <v>125</v>
      </c>
      <c r="E1464" s="16" t="s">
        <v>825</v>
      </c>
      <c r="F1464" s="16">
        <v>1000055447</v>
      </c>
      <c r="G1464" s="17" t="s">
        <v>958</v>
      </c>
      <c r="H1464" s="18">
        <v>83000</v>
      </c>
      <c r="I1464" s="18">
        <v>14940</v>
      </c>
      <c r="J1464" s="51">
        <f t="shared" si="65"/>
        <v>97940</v>
      </c>
      <c r="K1464" s="58"/>
    </row>
    <row r="1465" spans="1:11" x14ac:dyDescent="0.25">
      <c r="A1465" s="14">
        <v>44531</v>
      </c>
      <c r="B1465" s="15" t="s">
        <v>137</v>
      </c>
      <c r="C1465" s="16" t="s">
        <v>136</v>
      </c>
      <c r="D1465" s="16">
        <v>126</v>
      </c>
      <c r="E1465" s="16" t="s">
        <v>299</v>
      </c>
      <c r="F1465" s="16">
        <v>1000055446</v>
      </c>
      <c r="G1465" s="17" t="s">
        <v>957</v>
      </c>
      <c r="H1465" s="18">
        <v>6505.2000000000007</v>
      </c>
      <c r="I1465" s="18">
        <v>1170.94</v>
      </c>
      <c r="J1465" s="51">
        <f t="shared" si="65"/>
        <v>7676.1400000000012</v>
      </c>
      <c r="K1465" s="58"/>
    </row>
    <row r="1466" spans="1:11" x14ac:dyDescent="0.25">
      <c r="A1466" s="14">
        <v>44536</v>
      </c>
      <c r="B1466" s="15" t="s">
        <v>137</v>
      </c>
      <c r="C1466" s="16" t="s">
        <v>136</v>
      </c>
      <c r="D1466" s="16">
        <v>127</v>
      </c>
      <c r="E1466" s="16" t="s">
        <v>279</v>
      </c>
      <c r="F1466" s="16">
        <v>1000055489</v>
      </c>
      <c r="G1466" s="17" t="s">
        <v>959</v>
      </c>
      <c r="H1466" s="18">
        <v>110000</v>
      </c>
      <c r="I1466" s="18">
        <v>19800</v>
      </c>
      <c r="J1466" s="51">
        <f t="shared" si="65"/>
        <v>129800</v>
      </c>
      <c r="K1466" s="58"/>
    </row>
    <row r="1467" spans="1:11" x14ac:dyDescent="0.25">
      <c r="A1467" s="14">
        <v>44537</v>
      </c>
      <c r="B1467" s="15" t="s">
        <v>137</v>
      </c>
      <c r="C1467" s="16" t="s">
        <v>136</v>
      </c>
      <c r="D1467" s="16">
        <v>129</v>
      </c>
      <c r="E1467" s="16" t="s">
        <v>932</v>
      </c>
      <c r="F1467" s="16">
        <v>1000055528</v>
      </c>
      <c r="G1467" s="17" t="s">
        <v>123</v>
      </c>
      <c r="H1467" s="18">
        <v>28535.000000000004</v>
      </c>
      <c r="I1467" s="18">
        <v>5136.3</v>
      </c>
      <c r="J1467" s="51">
        <f t="shared" si="65"/>
        <v>33671.300000000003</v>
      </c>
      <c r="K1467" s="58"/>
    </row>
    <row r="1468" spans="1:11" x14ac:dyDescent="0.25">
      <c r="A1468" s="14">
        <v>44544</v>
      </c>
      <c r="B1468" s="15" t="s">
        <v>137</v>
      </c>
      <c r="C1468" s="16" t="s">
        <v>136</v>
      </c>
      <c r="D1468" s="16">
        <v>131</v>
      </c>
      <c r="E1468" s="16" t="s">
        <v>826</v>
      </c>
      <c r="F1468" s="16">
        <v>1000055554</v>
      </c>
      <c r="G1468" s="17" t="s">
        <v>961</v>
      </c>
      <c r="H1468" s="18">
        <v>17647.5</v>
      </c>
      <c r="I1468" s="18">
        <v>3176.55</v>
      </c>
      <c r="J1468" s="51">
        <f t="shared" si="65"/>
        <v>20824.05</v>
      </c>
      <c r="K1468" s="58"/>
    </row>
    <row r="1469" spans="1:11" x14ac:dyDescent="0.25">
      <c r="A1469" s="14">
        <v>44544</v>
      </c>
      <c r="B1469" s="15" t="s">
        <v>137</v>
      </c>
      <c r="C1469" s="16" t="s">
        <v>136</v>
      </c>
      <c r="D1469" s="16">
        <v>132</v>
      </c>
      <c r="E1469" s="16" t="s">
        <v>649</v>
      </c>
      <c r="F1469" s="16">
        <v>1000055553</v>
      </c>
      <c r="G1469" s="17" t="s">
        <v>960</v>
      </c>
      <c r="H1469" s="18">
        <v>107065</v>
      </c>
      <c r="I1469" s="18">
        <v>19271.7</v>
      </c>
      <c r="J1469" s="51">
        <f t="shared" si="65"/>
        <v>126336.7</v>
      </c>
      <c r="K1469" s="58"/>
    </row>
    <row r="1470" spans="1:11" x14ac:dyDescent="0.25">
      <c r="A1470" s="14">
        <v>44552</v>
      </c>
      <c r="B1470" s="15" t="s">
        <v>137</v>
      </c>
      <c r="C1470" s="16">
        <v>131542761</v>
      </c>
      <c r="D1470" s="16">
        <v>135</v>
      </c>
      <c r="E1470" s="16" t="s">
        <v>281</v>
      </c>
      <c r="F1470" s="16" t="s">
        <v>172</v>
      </c>
      <c r="G1470" s="17" t="s">
        <v>964</v>
      </c>
      <c r="H1470" s="18">
        <v>24000</v>
      </c>
      <c r="I1470" s="18"/>
      <c r="J1470" s="51">
        <f t="shared" si="65"/>
        <v>24000</v>
      </c>
      <c r="K1470" s="58"/>
    </row>
    <row r="1471" spans="1:11" x14ac:dyDescent="0.25">
      <c r="A1471" s="14">
        <v>44630</v>
      </c>
      <c r="B1471" s="15" t="s">
        <v>137</v>
      </c>
      <c r="C1471" s="16" t="s">
        <v>136</v>
      </c>
      <c r="D1471" s="16">
        <v>172</v>
      </c>
      <c r="E1471" s="16" t="s">
        <v>962</v>
      </c>
      <c r="F1471" s="16">
        <v>1000056196</v>
      </c>
      <c r="G1471" s="17" t="s">
        <v>34</v>
      </c>
      <c r="H1471" s="18">
        <v>2237.1800000000003</v>
      </c>
      <c r="I1471" s="18">
        <v>402.68</v>
      </c>
      <c r="J1471" s="51">
        <f t="shared" si="65"/>
        <v>2639.86</v>
      </c>
      <c r="K1471" s="58"/>
    </row>
    <row r="1472" spans="1:11" x14ac:dyDescent="0.25">
      <c r="A1472" s="14">
        <v>44634</v>
      </c>
      <c r="B1472" s="15" t="s">
        <v>137</v>
      </c>
      <c r="C1472" s="16" t="s">
        <v>136</v>
      </c>
      <c r="D1472" s="16">
        <v>174</v>
      </c>
      <c r="E1472" s="16" t="s">
        <v>589</v>
      </c>
      <c r="F1472" s="16">
        <v>1000056230</v>
      </c>
      <c r="G1472" s="17" t="s">
        <v>34</v>
      </c>
      <c r="H1472" s="18">
        <v>133280</v>
      </c>
      <c r="I1472" s="18">
        <v>23990.400000000001</v>
      </c>
      <c r="J1472" s="51">
        <f>H1472+I1472-K1472</f>
        <v>157270.39999999999</v>
      </c>
      <c r="K1472" s="58"/>
    </row>
    <row r="1473" spans="1:11" x14ac:dyDescent="0.25">
      <c r="A1473" s="14">
        <v>44635</v>
      </c>
      <c r="B1473" s="15" t="s">
        <v>137</v>
      </c>
      <c r="C1473" s="16" t="s">
        <v>136</v>
      </c>
      <c r="D1473" s="16">
        <v>176</v>
      </c>
      <c r="E1473" s="16" t="s">
        <v>510</v>
      </c>
      <c r="F1473" s="16">
        <v>1000056232</v>
      </c>
      <c r="G1473" s="17" t="s">
        <v>34</v>
      </c>
      <c r="H1473" s="18">
        <v>55375</v>
      </c>
      <c r="I1473" s="18">
        <v>9967.5</v>
      </c>
      <c r="J1473" s="51">
        <f t="shared" si="65"/>
        <v>65342.5</v>
      </c>
      <c r="K1473" s="58"/>
    </row>
    <row r="1474" spans="1:11" x14ac:dyDescent="0.25">
      <c r="A1474" s="14">
        <v>44644</v>
      </c>
      <c r="B1474" s="15" t="s">
        <v>137</v>
      </c>
      <c r="C1474" s="16" t="s">
        <v>136</v>
      </c>
      <c r="D1474" s="16">
        <v>181</v>
      </c>
      <c r="E1474" s="16" t="s">
        <v>590</v>
      </c>
      <c r="F1474" s="16">
        <v>1000056298</v>
      </c>
      <c r="G1474" s="17" t="s">
        <v>963</v>
      </c>
      <c r="H1474" s="18">
        <v>70075.3</v>
      </c>
      <c r="I1474" s="18">
        <v>12613.55</v>
      </c>
      <c r="J1474" s="51">
        <f>H1474+I1474-K1474</f>
        <v>82688.850000000006</v>
      </c>
      <c r="K1474" s="58"/>
    </row>
    <row r="1475" spans="1:11" x14ac:dyDescent="0.25">
      <c r="A1475" s="14">
        <v>44680</v>
      </c>
      <c r="B1475" s="15" t="s">
        <v>137</v>
      </c>
      <c r="C1475" s="16" t="s">
        <v>136</v>
      </c>
      <c r="D1475" s="16">
        <v>196</v>
      </c>
      <c r="E1475" s="16" t="s">
        <v>233</v>
      </c>
      <c r="F1475" s="16">
        <v>1000056546</v>
      </c>
      <c r="G1475" s="17" t="s">
        <v>34</v>
      </c>
      <c r="H1475" s="18">
        <v>24238.5</v>
      </c>
      <c r="I1475" s="18">
        <v>4362.93</v>
      </c>
      <c r="J1475" s="51">
        <f t="shared" si="65"/>
        <v>28601.43</v>
      </c>
      <c r="K1475" s="58"/>
    </row>
    <row r="1476" spans="1:11" x14ac:dyDescent="0.25">
      <c r="A1476" s="14">
        <v>44721</v>
      </c>
      <c r="B1476" s="15" t="s">
        <v>137</v>
      </c>
      <c r="C1476" s="16" t="s">
        <v>136</v>
      </c>
      <c r="D1476" s="16">
        <v>213</v>
      </c>
      <c r="E1476" s="16" t="s">
        <v>250</v>
      </c>
      <c r="F1476" s="16">
        <v>1000056840</v>
      </c>
      <c r="G1476" s="17" t="s">
        <v>34</v>
      </c>
      <c r="H1476" s="18">
        <v>95497.34</v>
      </c>
      <c r="I1476" s="18">
        <v>17189.52</v>
      </c>
      <c r="J1476" s="51">
        <f>H1476+I1476-K1476</f>
        <v>112686.86</v>
      </c>
      <c r="K1476" s="58"/>
    </row>
    <row r="1477" spans="1:11" x14ac:dyDescent="0.25">
      <c r="A1477" s="14">
        <v>44721</v>
      </c>
      <c r="B1477" s="15" t="s">
        <v>137</v>
      </c>
      <c r="C1477" s="16" t="s">
        <v>136</v>
      </c>
      <c r="D1477" s="16">
        <v>214</v>
      </c>
      <c r="E1477" s="16" t="s">
        <v>251</v>
      </c>
      <c r="F1477" s="16">
        <v>1000056841</v>
      </c>
      <c r="G1477" s="17" t="s">
        <v>34</v>
      </c>
      <c r="H1477" s="18">
        <v>119253.75</v>
      </c>
      <c r="I1477" s="18">
        <v>21465.68</v>
      </c>
      <c r="J1477" s="51">
        <f t="shared" si="65"/>
        <v>140719.43</v>
      </c>
      <c r="K1477" s="58"/>
    </row>
    <row r="1478" spans="1:11" x14ac:dyDescent="0.25">
      <c r="A1478" s="14">
        <v>44725</v>
      </c>
      <c r="B1478" s="15" t="s">
        <v>137</v>
      </c>
      <c r="C1478" s="16" t="s">
        <v>136</v>
      </c>
      <c r="D1478" s="16">
        <v>215</v>
      </c>
      <c r="E1478" s="16" t="s">
        <v>223</v>
      </c>
      <c r="F1478" s="16">
        <v>1000056876</v>
      </c>
      <c r="G1478" s="17" t="s">
        <v>34</v>
      </c>
      <c r="H1478" s="18">
        <v>50050</v>
      </c>
      <c r="I1478" s="18">
        <v>9009</v>
      </c>
      <c r="J1478" s="51">
        <f>H1478+I1478-K1478</f>
        <v>59059</v>
      </c>
      <c r="K1478" s="58"/>
    </row>
    <row r="1479" spans="1:11" x14ac:dyDescent="0.25">
      <c r="A1479" s="14">
        <v>44729</v>
      </c>
      <c r="B1479" s="15" t="s">
        <v>137</v>
      </c>
      <c r="C1479" s="16" t="s">
        <v>136</v>
      </c>
      <c r="D1479" s="16">
        <v>216</v>
      </c>
      <c r="E1479" s="16" t="s">
        <v>513</v>
      </c>
      <c r="F1479" s="16">
        <v>1000056890</v>
      </c>
      <c r="G1479" s="17" t="s">
        <v>34</v>
      </c>
      <c r="H1479" s="18">
        <v>118000</v>
      </c>
      <c r="I1479" s="18">
        <v>21240</v>
      </c>
      <c r="J1479" s="51">
        <f t="shared" si="65"/>
        <v>139240</v>
      </c>
      <c r="K1479" s="58"/>
    </row>
    <row r="1480" spans="1:11" x14ac:dyDescent="0.25">
      <c r="A1480" s="14">
        <v>44729</v>
      </c>
      <c r="B1480" s="15" t="s">
        <v>137</v>
      </c>
      <c r="C1480" s="16" t="s">
        <v>136</v>
      </c>
      <c r="D1480" s="16">
        <v>217</v>
      </c>
      <c r="E1480" s="16" t="s">
        <v>224</v>
      </c>
      <c r="F1480" s="16">
        <v>1000056891</v>
      </c>
      <c r="G1480" s="17" t="s">
        <v>34</v>
      </c>
      <c r="H1480" s="18">
        <v>116203.39</v>
      </c>
      <c r="I1480" s="18">
        <v>20916.61</v>
      </c>
      <c r="J1480" s="51">
        <f>H1480+I1480-K1480</f>
        <v>137120</v>
      </c>
      <c r="K1480" s="58"/>
    </row>
    <row r="1481" spans="1:11" x14ac:dyDescent="0.25">
      <c r="A1481" s="14">
        <v>44729</v>
      </c>
      <c r="B1481" s="15" t="s">
        <v>137</v>
      </c>
      <c r="C1481" s="16" t="s">
        <v>136</v>
      </c>
      <c r="D1481" s="16">
        <v>218</v>
      </c>
      <c r="E1481" s="16" t="s">
        <v>255</v>
      </c>
      <c r="F1481" s="16">
        <v>1000056892</v>
      </c>
      <c r="G1481" s="17" t="s">
        <v>34</v>
      </c>
      <c r="H1481" s="18">
        <v>118000</v>
      </c>
      <c r="I1481" s="18">
        <v>21240</v>
      </c>
      <c r="J1481" s="51">
        <f t="shared" si="65"/>
        <v>139240</v>
      </c>
      <c r="K1481" s="58"/>
    </row>
    <row r="1482" spans="1:11" x14ac:dyDescent="0.25">
      <c r="A1482" s="14">
        <v>44729</v>
      </c>
      <c r="B1482" s="15" t="s">
        <v>137</v>
      </c>
      <c r="C1482" s="16" t="s">
        <v>136</v>
      </c>
      <c r="D1482" s="16">
        <v>219</v>
      </c>
      <c r="E1482" s="16" t="s">
        <v>252</v>
      </c>
      <c r="F1482" s="16">
        <v>1000056916</v>
      </c>
      <c r="G1482" s="17" t="s">
        <v>34</v>
      </c>
      <c r="H1482" s="18">
        <v>5200</v>
      </c>
      <c r="I1482" s="18">
        <v>936</v>
      </c>
      <c r="J1482" s="51">
        <f>H1482+I1482-K1482</f>
        <v>6136</v>
      </c>
      <c r="K1482" s="58"/>
    </row>
    <row r="1483" spans="1:11" x14ac:dyDescent="0.25">
      <c r="A1483" s="14">
        <v>44729</v>
      </c>
      <c r="B1483" s="15" t="s">
        <v>137</v>
      </c>
      <c r="C1483" s="16" t="s">
        <v>136</v>
      </c>
      <c r="D1483" s="16">
        <v>220</v>
      </c>
      <c r="E1483" s="16" t="s">
        <v>253</v>
      </c>
      <c r="F1483" s="16">
        <v>1000056920</v>
      </c>
      <c r="G1483" s="17" t="s">
        <v>34</v>
      </c>
      <c r="H1483" s="18">
        <v>4940</v>
      </c>
      <c r="I1483" s="18">
        <v>889.2</v>
      </c>
      <c r="J1483" s="51">
        <f t="shared" si="65"/>
        <v>5829.2</v>
      </c>
      <c r="K1483" s="58"/>
    </row>
    <row r="1484" spans="1:11" x14ac:dyDescent="0.25">
      <c r="A1484" s="14">
        <v>44732</v>
      </c>
      <c r="B1484" s="15" t="s">
        <v>137</v>
      </c>
      <c r="C1484" s="16" t="s">
        <v>136</v>
      </c>
      <c r="D1484" s="16">
        <v>221</v>
      </c>
      <c r="E1484" s="16" t="s">
        <v>254</v>
      </c>
      <c r="F1484" s="16">
        <v>1000056921</v>
      </c>
      <c r="G1484" s="17" t="s">
        <v>34</v>
      </c>
      <c r="H1484" s="18">
        <v>119253.75</v>
      </c>
      <c r="I1484" s="18">
        <v>21465.68</v>
      </c>
      <c r="J1484" s="51">
        <f>H1484+I1484-K1484</f>
        <v>140719.43</v>
      </c>
      <c r="K1484" s="58"/>
    </row>
    <row r="1485" spans="1:11" x14ac:dyDescent="0.25">
      <c r="A1485" s="14">
        <v>44732</v>
      </c>
      <c r="B1485" s="15" t="s">
        <v>137</v>
      </c>
      <c r="C1485" s="16" t="s">
        <v>136</v>
      </c>
      <c r="D1485" s="16">
        <v>222</v>
      </c>
      <c r="E1485" s="16" t="s">
        <v>256</v>
      </c>
      <c r="F1485" s="16">
        <v>1000056922</v>
      </c>
      <c r="G1485" s="17" t="s">
        <v>34</v>
      </c>
      <c r="H1485" s="18">
        <v>67270</v>
      </c>
      <c r="I1485" s="18">
        <v>12108.6</v>
      </c>
      <c r="J1485" s="51">
        <f t="shared" si="65"/>
        <v>79378.600000000006</v>
      </c>
      <c r="K1485" s="58"/>
    </row>
    <row r="1486" spans="1:11" x14ac:dyDescent="0.25">
      <c r="A1486" s="14">
        <v>44767</v>
      </c>
      <c r="B1486" s="15" t="s">
        <v>137</v>
      </c>
      <c r="C1486" s="16" t="s">
        <v>136</v>
      </c>
      <c r="D1486" s="16">
        <v>228</v>
      </c>
      <c r="E1486" s="16" t="s">
        <v>965</v>
      </c>
      <c r="F1486" s="16">
        <v>1000057153</v>
      </c>
      <c r="G1486" s="17" t="s">
        <v>34</v>
      </c>
      <c r="H1486" s="18">
        <v>104274.16</v>
      </c>
      <c r="I1486" s="18">
        <v>18769.34</v>
      </c>
      <c r="J1486" s="51">
        <f>H1486+I1486-K1486</f>
        <v>123043.5</v>
      </c>
      <c r="K1486" s="58"/>
    </row>
    <row r="1487" spans="1:11" x14ac:dyDescent="0.25">
      <c r="A1487" s="14">
        <v>44767</v>
      </c>
      <c r="B1487" s="15" t="s">
        <v>137</v>
      </c>
      <c r="C1487" s="16" t="s">
        <v>136</v>
      </c>
      <c r="D1487" s="16">
        <v>230</v>
      </c>
      <c r="E1487" s="16" t="s">
        <v>811</v>
      </c>
      <c r="F1487" s="16">
        <v>1000057160</v>
      </c>
      <c r="G1487" s="17" t="s">
        <v>34</v>
      </c>
      <c r="H1487" s="18">
        <v>540</v>
      </c>
      <c r="I1487" s="18">
        <v>97.2</v>
      </c>
      <c r="J1487" s="51">
        <f t="shared" si="65"/>
        <v>637.20000000000005</v>
      </c>
      <c r="K1487" s="58"/>
    </row>
    <row r="1488" spans="1:11" x14ac:dyDescent="0.25">
      <c r="A1488" s="14">
        <v>44767</v>
      </c>
      <c r="B1488" s="15" t="s">
        <v>137</v>
      </c>
      <c r="C1488" s="16" t="s">
        <v>136</v>
      </c>
      <c r="D1488" s="16">
        <v>231</v>
      </c>
      <c r="E1488" s="16" t="s">
        <v>966</v>
      </c>
      <c r="F1488" s="16">
        <v>1000057154</v>
      </c>
      <c r="G1488" s="17" t="s">
        <v>34</v>
      </c>
      <c r="H1488" s="18">
        <v>4202.91</v>
      </c>
      <c r="I1488" s="18">
        <v>756.53</v>
      </c>
      <c r="J1488" s="51">
        <f>H1488+I1488-K1488</f>
        <v>4959.4399999999996</v>
      </c>
      <c r="K1488" s="58"/>
    </row>
    <row r="1489" spans="1:11" x14ac:dyDescent="0.25">
      <c r="A1489" s="14">
        <v>44769</v>
      </c>
      <c r="B1489" s="15" t="s">
        <v>137</v>
      </c>
      <c r="C1489" s="16" t="s">
        <v>136</v>
      </c>
      <c r="D1489" s="16">
        <v>232</v>
      </c>
      <c r="E1489" s="16" t="s">
        <v>810</v>
      </c>
      <c r="F1489" s="16">
        <v>1000057171</v>
      </c>
      <c r="G1489" s="17" t="s">
        <v>138</v>
      </c>
      <c r="H1489" s="18">
        <v>9360</v>
      </c>
      <c r="I1489" s="18">
        <v>1684.8</v>
      </c>
      <c r="J1489" s="51">
        <f t="shared" si="65"/>
        <v>11044.8</v>
      </c>
      <c r="K1489" s="58"/>
    </row>
    <row r="1490" spans="1:11" x14ac:dyDescent="0.25">
      <c r="A1490" s="14">
        <v>44767</v>
      </c>
      <c r="B1490" s="15" t="s">
        <v>137</v>
      </c>
      <c r="C1490" s="16" t="s">
        <v>136</v>
      </c>
      <c r="D1490" s="16">
        <v>233</v>
      </c>
      <c r="E1490" s="16" t="s">
        <v>812</v>
      </c>
      <c r="F1490" s="16">
        <v>1000057164</v>
      </c>
      <c r="G1490" s="17" t="s">
        <v>34</v>
      </c>
      <c r="H1490" s="18">
        <v>635.63</v>
      </c>
      <c r="I1490" s="18">
        <v>114.41</v>
      </c>
      <c r="J1490" s="51">
        <f>H1490+I1490-K1490</f>
        <v>750.04</v>
      </c>
      <c r="K1490" s="58"/>
    </row>
    <row r="1491" spans="1:11" x14ac:dyDescent="0.25">
      <c r="A1491" s="14">
        <v>44776</v>
      </c>
      <c r="B1491" s="15" t="s">
        <v>137</v>
      </c>
      <c r="C1491" s="16" t="s">
        <v>136</v>
      </c>
      <c r="D1491" s="16">
        <v>234</v>
      </c>
      <c r="E1491" s="16" t="s">
        <v>968</v>
      </c>
      <c r="F1491" s="16">
        <v>1000057197</v>
      </c>
      <c r="G1491" s="17" t="s">
        <v>969</v>
      </c>
      <c r="H1491" s="18">
        <v>94380</v>
      </c>
      <c r="I1491" s="18">
        <v>16988.400000000001</v>
      </c>
      <c r="J1491" s="51">
        <f t="shared" si="65"/>
        <v>111368.4</v>
      </c>
      <c r="K1491" s="58"/>
    </row>
    <row r="1492" spans="1:11" x14ac:dyDescent="0.25">
      <c r="A1492" s="14">
        <v>44781</v>
      </c>
      <c r="B1492" s="15" t="s">
        <v>137</v>
      </c>
      <c r="C1492" s="16" t="s">
        <v>136</v>
      </c>
      <c r="D1492" s="16">
        <v>239</v>
      </c>
      <c r="E1492" s="16" t="s">
        <v>967</v>
      </c>
      <c r="F1492" s="16">
        <v>1000057256</v>
      </c>
      <c r="G1492" s="17" t="s">
        <v>139</v>
      </c>
      <c r="H1492" s="18">
        <v>10800</v>
      </c>
      <c r="I1492" s="18">
        <v>1944</v>
      </c>
      <c r="J1492" s="51">
        <f>H1492+I1492-K1492</f>
        <v>12744</v>
      </c>
      <c r="K1492" s="58"/>
    </row>
    <row r="1493" spans="1:11" x14ac:dyDescent="0.25">
      <c r="A1493" s="14">
        <v>44785</v>
      </c>
      <c r="B1493" s="15" t="s">
        <v>137</v>
      </c>
      <c r="C1493" s="16" t="s">
        <v>136</v>
      </c>
      <c r="D1493" s="16">
        <v>240</v>
      </c>
      <c r="E1493" s="16" t="s">
        <v>643</v>
      </c>
      <c r="F1493" s="16">
        <v>1000057263</v>
      </c>
      <c r="G1493" s="17" t="s">
        <v>34</v>
      </c>
      <c r="H1493" s="18">
        <v>62800</v>
      </c>
      <c r="I1493" s="18">
        <v>11304</v>
      </c>
      <c r="J1493" s="51">
        <f t="shared" si="65"/>
        <v>74104</v>
      </c>
      <c r="K1493" s="58"/>
    </row>
    <row r="1494" spans="1:11" x14ac:dyDescent="0.25">
      <c r="A1494" s="14">
        <v>44791</v>
      </c>
      <c r="B1494" s="15" t="s">
        <v>137</v>
      </c>
      <c r="C1494" s="16" t="s">
        <v>136</v>
      </c>
      <c r="D1494" s="16">
        <v>241</v>
      </c>
      <c r="E1494" s="16" t="s">
        <v>642</v>
      </c>
      <c r="F1494" s="16">
        <v>1000057313</v>
      </c>
      <c r="G1494" s="17" t="s">
        <v>969</v>
      </c>
      <c r="H1494" s="18">
        <v>106343.92</v>
      </c>
      <c r="I1494" s="18">
        <v>19141.91</v>
      </c>
      <c r="J1494" s="51">
        <f>H1494+I1494-K1494</f>
        <v>125485.83</v>
      </c>
      <c r="K1494" s="58"/>
    </row>
    <row r="1495" spans="1:11" x14ac:dyDescent="0.25">
      <c r="A1495" s="14">
        <v>44792</v>
      </c>
      <c r="B1495" s="15" t="s">
        <v>137</v>
      </c>
      <c r="C1495" s="16" t="s">
        <v>136</v>
      </c>
      <c r="D1495" s="16">
        <v>242</v>
      </c>
      <c r="E1495" s="16" t="s">
        <v>514</v>
      </c>
      <c r="F1495" s="16">
        <v>1000057262</v>
      </c>
      <c r="G1495" s="17" t="s">
        <v>34</v>
      </c>
      <c r="H1495" s="18">
        <v>104467.68</v>
      </c>
      <c r="I1495" s="18">
        <v>0</v>
      </c>
      <c r="J1495" s="51">
        <f t="shared" si="65"/>
        <v>104467.68</v>
      </c>
      <c r="K1495" s="58"/>
    </row>
    <row r="1496" spans="1:11" x14ac:dyDescent="0.25">
      <c r="A1496" s="14">
        <v>44812</v>
      </c>
      <c r="B1496" s="15" t="s">
        <v>137</v>
      </c>
      <c r="C1496" s="16" t="s">
        <v>136</v>
      </c>
      <c r="D1496" s="16">
        <v>245</v>
      </c>
      <c r="E1496" s="16" t="s">
        <v>515</v>
      </c>
      <c r="F1496" s="16">
        <v>1000057445</v>
      </c>
      <c r="G1496" s="17" t="s">
        <v>970</v>
      </c>
      <c r="H1496" s="18">
        <v>10100</v>
      </c>
      <c r="I1496" s="18">
        <v>1818</v>
      </c>
      <c r="J1496" s="51">
        <f>H1496+I1496-K1496</f>
        <v>11918</v>
      </c>
      <c r="K1496" s="58"/>
    </row>
    <row r="1497" spans="1:11" x14ac:dyDescent="0.25">
      <c r="A1497" s="70"/>
      <c r="B1497" s="71" t="str">
        <f>B1498</f>
        <v>VEGAMED, S.A.</v>
      </c>
      <c r="C1497" s="72" t="str">
        <f>C1498</f>
        <v>130177953</v>
      </c>
      <c r="D1497" s="138" t="str">
        <f>G1498</f>
        <v xml:space="preserve">MAT. MED. Q. </v>
      </c>
      <c r="E1497" s="139"/>
      <c r="F1497" s="139"/>
      <c r="G1497" s="139"/>
      <c r="H1497" s="119"/>
      <c r="I1497" s="119"/>
      <c r="J1497" s="119"/>
      <c r="K1497" s="75">
        <f>SUM(J1498:J1502)</f>
        <v>310508.66000000003</v>
      </c>
    </row>
    <row r="1498" spans="1:11" x14ac:dyDescent="0.25">
      <c r="A1498" s="14">
        <v>44798</v>
      </c>
      <c r="B1498" s="15" t="s">
        <v>971</v>
      </c>
      <c r="C1498" s="16" t="s">
        <v>972</v>
      </c>
      <c r="D1498" s="16">
        <v>1759</v>
      </c>
      <c r="E1498" s="16" t="s">
        <v>319</v>
      </c>
      <c r="F1498" s="16">
        <v>1000057354</v>
      </c>
      <c r="G1498" s="17" t="s">
        <v>8</v>
      </c>
      <c r="H1498" s="18">
        <v>53712</v>
      </c>
      <c r="I1498" s="18">
        <v>9668.16</v>
      </c>
      <c r="J1498" s="51">
        <f>H1498+I1498-K1498</f>
        <v>63380.160000000003</v>
      </c>
      <c r="K1498" s="58"/>
    </row>
    <row r="1499" spans="1:11" x14ac:dyDescent="0.25">
      <c r="A1499" s="14">
        <v>44798</v>
      </c>
      <c r="B1499" s="15" t="s">
        <v>971</v>
      </c>
      <c r="C1499" s="16" t="s">
        <v>972</v>
      </c>
      <c r="D1499" s="16">
        <v>1760</v>
      </c>
      <c r="E1499" s="16" t="s">
        <v>318</v>
      </c>
      <c r="F1499" s="16">
        <v>1000057355</v>
      </c>
      <c r="G1499" s="17" t="s">
        <v>8</v>
      </c>
      <c r="H1499" s="18">
        <v>33675</v>
      </c>
      <c r="I1499" s="18">
        <v>6061.5</v>
      </c>
      <c r="J1499" s="51">
        <f>H1499+I1499-K1499</f>
        <v>39736.5</v>
      </c>
      <c r="K1499" s="58"/>
    </row>
    <row r="1500" spans="1:11" x14ac:dyDescent="0.25">
      <c r="A1500" s="14">
        <v>44799</v>
      </c>
      <c r="B1500" s="15" t="s">
        <v>971</v>
      </c>
      <c r="C1500" s="16" t="s">
        <v>972</v>
      </c>
      <c r="D1500" s="16">
        <v>1761</v>
      </c>
      <c r="E1500" s="16" t="s">
        <v>323</v>
      </c>
      <c r="F1500" s="16">
        <v>1000057363</v>
      </c>
      <c r="G1500" s="17" t="s">
        <v>8</v>
      </c>
      <c r="H1500" s="18">
        <v>70000</v>
      </c>
      <c r="I1500" s="18">
        <v>12600</v>
      </c>
      <c r="J1500" s="51">
        <f>H1500+I1500-K1500</f>
        <v>82600</v>
      </c>
      <c r="K1500" s="58"/>
    </row>
    <row r="1501" spans="1:11" x14ac:dyDescent="0.25">
      <c r="A1501" s="14">
        <v>44834</v>
      </c>
      <c r="B1501" s="15" t="s">
        <v>971</v>
      </c>
      <c r="C1501" s="16" t="s">
        <v>972</v>
      </c>
      <c r="D1501" s="16">
        <v>1770</v>
      </c>
      <c r="E1501" s="16" t="s">
        <v>973</v>
      </c>
      <c r="F1501" s="16">
        <v>1000057656</v>
      </c>
      <c r="G1501" s="17" t="s">
        <v>974</v>
      </c>
      <c r="H1501" s="18">
        <v>123140</v>
      </c>
      <c r="I1501" s="18">
        <v>0</v>
      </c>
      <c r="J1501" s="51">
        <f>H1501+I1501-K1501</f>
        <v>123140</v>
      </c>
      <c r="K1501" s="58"/>
    </row>
    <row r="1502" spans="1:11" x14ac:dyDescent="0.25">
      <c r="A1502" s="14">
        <v>44831</v>
      </c>
      <c r="B1502" s="15" t="s">
        <v>971</v>
      </c>
      <c r="C1502" s="16" t="s">
        <v>972</v>
      </c>
      <c r="D1502" s="16">
        <v>1767</v>
      </c>
      <c r="E1502" s="16" t="s">
        <v>627</v>
      </c>
      <c r="F1502" s="16">
        <v>1000057600</v>
      </c>
      <c r="G1502" s="17" t="s">
        <v>8</v>
      </c>
      <c r="H1502" s="18">
        <v>1400</v>
      </c>
      <c r="I1502" s="18">
        <v>252</v>
      </c>
      <c r="J1502" s="51">
        <f>H1502+I1502-K1502</f>
        <v>1652</v>
      </c>
      <c r="K1502" s="58"/>
    </row>
    <row r="1503" spans="1:11" x14ac:dyDescent="0.25">
      <c r="A1503" s="70"/>
      <c r="B1503" s="71" t="str">
        <f>B1504</f>
        <v>VENDIFAR, S.R.L.</v>
      </c>
      <c r="C1503" s="71" t="str">
        <f>C1504</f>
        <v>130247471</v>
      </c>
      <c r="D1503" s="138" t="s">
        <v>18</v>
      </c>
      <c r="E1503" s="139"/>
      <c r="F1503" s="139"/>
      <c r="G1503" s="139"/>
      <c r="H1503" s="119"/>
      <c r="I1503" s="119"/>
      <c r="J1503" s="119"/>
      <c r="K1503" s="75">
        <f>SUM(J1504:J1540)</f>
        <v>3178109.0100000002</v>
      </c>
    </row>
    <row r="1504" spans="1:11" x14ac:dyDescent="0.25">
      <c r="A1504" s="14">
        <v>44532</v>
      </c>
      <c r="B1504" s="15" t="s">
        <v>31</v>
      </c>
      <c r="C1504" s="16" t="s">
        <v>140</v>
      </c>
      <c r="D1504" s="16">
        <v>32536</v>
      </c>
      <c r="E1504" s="16" t="s">
        <v>975</v>
      </c>
      <c r="F1504" s="16">
        <v>1000055444</v>
      </c>
      <c r="G1504" s="17" t="s">
        <v>976</v>
      </c>
      <c r="H1504" s="18">
        <v>128000</v>
      </c>
      <c r="I1504" s="18">
        <v>0</v>
      </c>
      <c r="J1504" s="51">
        <f t="shared" ref="J1504:J1540" si="66">H1504+I1504-K1504</f>
        <v>128000</v>
      </c>
      <c r="K1504" s="58"/>
    </row>
    <row r="1505" spans="1:11" x14ac:dyDescent="0.25">
      <c r="A1505" s="14">
        <v>44664</v>
      </c>
      <c r="B1505" s="15" t="s">
        <v>31</v>
      </c>
      <c r="C1505" s="16" t="s">
        <v>140</v>
      </c>
      <c r="D1505" s="16">
        <v>33537</v>
      </c>
      <c r="E1505" s="16" t="s">
        <v>977</v>
      </c>
      <c r="F1505" s="16">
        <v>1000056465</v>
      </c>
      <c r="G1505" s="17" t="s">
        <v>976</v>
      </c>
      <c r="H1505" s="18">
        <v>52000</v>
      </c>
      <c r="I1505" s="18">
        <v>0</v>
      </c>
      <c r="J1505" s="51">
        <f t="shared" si="66"/>
        <v>52000</v>
      </c>
      <c r="K1505" s="58"/>
    </row>
    <row r="1506" spans="1:11" x14ac:dyDescent="0.25">
      <c r="A1506" s="14">
        <v>44672</v>
      </c>
      <c r="B1506" s="15" t="s">
        <v>31</v>
      </c>
      <c r="C1506" s="16" t="s">
        <v>140</v>
      </c>
      <c r="D1506" s="16">
        <v>33655</v>
      </c>
      <c r="E1506" s="16" t="s">
        <v>978</v>
      </c>
      <c r="F1506" s="16">
        <v>1000056594</v>
      </c>
      <c r="G1506" s="17" t="s">
        <v>8</v>
      </c>
      <c r="H1506" s="18">
        <v>65600</v>
      </c>
      <c r="I1506" s="18">
        <v>0</v>
      </c>
      <c r="J1506" s="51">
        <f t="shared" si="66"/>
        <v>65600</v>
      </c>
      <c r="K1506" s="58"/>
    </row>
    <row r="1507" spans="1:11" x14ac:dyDescent="0.25">
      <c r="A1507" s="14">
        <v>44708</v>
      </c>
      <c r="B1507" s="15" t="s">
        <v>31</v>
      </c>
      <c r="C1507" s="16" t="s">
        <v>140</v>
      </c>
      <c r="D1507" s="16">
        <v>33798</v>
      </c>
      <c r="E1507" s="16" t="s">
        <v>979</v>
      </c>
      <c r="F1507" s="16">
        <v>1000056740</v>
      </c>
      <c r="G1507" s="17" t="s">
        <v>8</v>
      </c>
      <c r="H1507" s="18">
        <v>33000</v>
      </c>
      <c r="I1507" s="18">
        <v>0</v>
      </c>
      <c r="J1507" s="51">
        <f t="shared" si="66"/>
        <v>33000</v>
      </c>
      <c r="K1507" s="58"/>
    </row>
    <row r="1508" spans="1:11" x14ac:dyDescent="0.25">
      <c r="A1508" s="14">
        <v>44708</v>
      </c>
      <c r="B1508" s="15" t="s">
        <v>31</v>
      </c>
      <c r="C1508" s="16" t="s">
        <v>140</v>
      </c>
      <c r="D1508" s="16">
        <v>33996</v>
      </c>
      <c r="E1508" s="16" t="s">
        <v>980</v>
      </c>
      <c r="F1508" s="16">
        <v>1000056967</v>
      </c>
      <c r="G1508" s="17" t="s">
        <v>18</v>
      </c>
      <c r="H1508" s="18">
        <v>73012</v>
      </c>
      <c r="I1508" s="18">
        <v>0</v>
      </c>
      <c r="J1508" s="51">
        <f t="shared" si="66"/>
        <v>73012</v>
      </c>
      <c r="K1508" s="58"/>
    </row>
    <row r="1509" spans="1:11" x14ac:dyDescent="0.25">
      <c r="A1509" s="14">
        <v>44754</v>
      </c>
      <c r="B1509" s="15" t="s">
        <v>31</v>
      </c>
      <c r="C1509" s="16" t="s">
        <v>140</v>
      </c>
      <c r="D1509" s="16">
        <v>34077</v>
      </c>
      <c r="E1509" s="16" t="s">
        <v>981</v>
      </c>
      <c r="F1509" s="16">
        <v>1000057069</v>
      </c>
      <c r="G1509" s="17" t="s">
        <v>18</v>
      </c>
      <c r="H1509" s="18">
        <v>117250</v>
      </c>
      <c r="I1509" s="18">
        <v>0</v>
      </c>
      <c r="J1509" s="51">
        <f t="shared" si="66"/>
        <v>117250</v>
      </c>
      <c r="K1509" s="58"/>
    </row>
    <row r="1510" spans="1:11" x14ac:dyDescent="0.25">
      <c r="A1510" s="14">
        <v>44757</v>
      </c>
      <c r="B1510" s="15" t="s">
        <v>31</v>
      </c>
      <c r="C1510" s="16" t="s">
        <v>140</v>
      </c>
      <c r="D1510" s="16">
        <v>34112</v>
      </c>
      <c r="E1510" s="16" t="s">
        <v>982</v>
      </c>
      <c r="F1510" s="16">
        <v>1000057108</v>
      </c>
      <c r="G1510" s="17" t="s">
        <v>18</v>
      </c>
      <c r="H1510" s="18">
        <v>90050</v>
      </c>
      <c r="I1510" s="18">
        <v>0</v>
      </c>
      <c r="J1510" s="51">
        <f t="shared" si="66"/>
        <v>90050</v>
      </c>
      <c r="K1510" s="58"/>
    </row>
    <row r="1511" spans="1:11" x14ac:dyDescent="0.25">
      <c r="A1511" s="14">
        <v>44764</v>
      </c>
      <c r="B1511" s="15" t="s">
        <v>31</v>
      </c>
      <c r="C1511" s="16" t="s">
        <v>140</v>
      </c>
      <c r="D1511" s="16">
        <v>34139</v>
      </c>
      <c r="E1511" s="16" t="s">
        <v>983</v>
      </c>
      <c r="F1511" s="16">
        <v>1000057141</v>
      </c>
      <c r="G1511" s="17" t="s">
        <v>984</v>
      </c>
      <c r="H1511" s="18">
        <v>11100</v>
      </c>
      <c r="I1511" s="18">
        <v>0</v>
      </c>
      <c r="J1511" s="51">
        <f t="shared" si="66"/>
        <v>11100</v>
      </c>
      <c r="K1511" s="58"/>
    </row>
    <row r="1512" spans="1:11" x14ac:dyDescent="0.25">
      <c r="A1512" s="14">
        <v>44778</v>
      </c>
      <c r="B1512" s="15" t="s">
        <v>31</v>
      </c>
      <c r="C1512" s="16" t="s">
        <v>140</v>
      </c>
      <c r="D1512" s="16">
        <v>34210</v>
      </c>
      <c r="E1512" s="16" t="s">
        <v>986</v>
      </c>
      <c r="F1512" s="16">
        <v>1000057226</v>
      </c>
      <c r="G1512" s="17" t="s">
        <v>18</v>
      </c>
      <c r="H1512" s="18">
        <v>110295</v>
      </c>
      <c r="I1512" s="18">
        <v>0</v>
      </c>
      <c r="J1512" s="51">
        <f t="shared" si="66"/>
        <v>110295</v>
      </c>
      <c r="K1512" s="58"/>
    </row>
    <row r="1513" spans="1:11" x14ac:dyDescent="0.25">
      <c r="A1513" s="14">
        <v>44778</v>
      </c>
      <c r="B1513" s="15" t="s">
        <v>31</v>
      </c>
      <c r="C1513" s="16" t="s">
        <v>140</v>
      </c>
      <c r="D1513" s="16">
        <v>34211</v>
      </c>
      <c r="E1513" s="16" t="s">
        <v>985</v>
      </c>
      <c r="F1513" s="16">
        <v>1000057223</v>
      </c>
      <c r="G1513" s="17" t="s">
        <v>18</v>
      </c>
      <c r="H1513" s="18">
        <v>141325</v>
      </c>
      <c r="I1513" s="18">
        <v>0</v>
      </c>
      <c r="J1513" s="51">
        <f t="shared" si="66"/>
        <v>141325</v>
      </c>
      <c r="K1513" s="58"/>
    </row>
    <row r="1514" spans="1:11" x14ac:dyDescent="0.25">
      <c r="A1514" s="14">
        <v>44827</v>
      </c>
      <c r="B1514" s="15" t="s">
        <v>31</v>
      </c>
      <c r="C1514" s="16" t="s">
        <v>140</v>
      </c>
      <c r="D1514" s="16">
        <v>34507</v>
      </c>
      <c r="E1514" s="16" t="s">
        <v>992</v>
      </c>
      <c r="F1514" s="16">
        <v>1000057570</v>
      </c>
      <c r="G1514" s="17" t="s">
        <v>8</v>
      </c>
      <c r="H1514" s="18">
        <v>10164</v>
      </c>
      <c r="I1514" s="18">
        <v>0</v>
      </c>
      <c r="J1514" s="51">
        <f t="shared" si="66"/>
        <v>10164</v>
      </c>
      <c r="K1514" s="58"/>
    </row>
    <row r="1515" spans="1:11" x14ac:dyDescent="0.25">
      <c r="A1515" s="14">
        <v>44827</v>
      </c>
      <c r="B1515" s="15" t="s">
        <v>31</v>
      </c>
      <c r="C1515" s="16" t="s">
        <v>140</v>
      </c>
      <c r="D1515" s="16">
        <v>34511</v>
      </c>
      <c r="E1515" s="16" t="s">
        <v>987</v>
      </c>
      <c r="F1515" s="16">
        <v>1000057567</v>
      </c>
      <c r="G1515" s="17" t="s">
        <v>8</v>
      </c>
      <c r="H1515" s="18">
        <v>21500</v>
      </c>
      <c r="I1515" s="18">
        <v>0</v>
      </c>
      <c r="J1515" s="51">
        <f t="shared" si="66"/>
        <v>21500</v>
      </c>
      <c r="K1515" s="58"/>
    </row>
    <row r="1516" spans="1:11" x14ac:dyDescent="0.25">
      <c r="A1516" s="14">
        <v>44863</v>
      </c>
      <c r="B1516" s="15" t="s">
        <v>31</v>
      </c>
      <c r="C1516" s="16" t="s">
        <v>140</v>
      </c>
      <c r="D1516" s="16">
        <v>34533</v>
      </c>
      <c r="E1516" s="16" t="s">
        <v>990</v>
      </c>
      <c r="F1516" s="16">
        <v>1000057638</v>
      </c>
      <c r="G1516" s="17" t="s">
        <v>991</v>
      </c>
      <c r="H1516" s="18">
        <v>156000</v>
      </c>
      <c r="I1516" s="18">
        <v>0</v>
      </c>
      <c r="J1516" s="51">
        <f t="shared" si="66"/>
        <v>156000</v>
      </c>
      <c r="K1516" s="58"/>
    </row>
    <row r="1517" spans="1:11" x14ac:dyDescent="0.25">
      <c r="A1517" s="14">
        <v>44833</v>
      </c>
      <c r="B1517" s="15" t="s">
        <v>31</v>
      </c>
      <c r="C1517" s="16" t="s">
        <v>140</v>
      </c>
      <c r="D1517" s="16">
        <v>34534</v>
      </c>
      <c r="E1517" s="16" t="s">
        <v>1824</v>
      </c>
      <c r="F1517" s="16">
        <v>1000057607</v>
      </c>
      <c r="G1517" s="17" t="s">
        <v>1825</v>
      </c>
      <c r="H1517" s="18">
        <v>38960</v>
      </c>
      <c r="I1517" s="18">
        <v>7012.8</v>
      </c>
      <c r="J1517" s="51">
        <f t="shared" si="66"/>
        <v>45972.800000000003</v>
      </c>
      <c r="K1517" s="58"/>
    </row>
    <row r="1518" spans="1:11" x14ac:dyDescent="0.25">
      <c r="A1518" s="14">
        <v>44833</v>
      </c>
      <c r="B1518" s="15" t="s">
        <v>31</v>
      </c>
      <c r="C1518" s="16" t="s">
        <v>140</v>
      </c>
      <c r="D1518" s="16">
        <v>34535</v>
      </c>
      <c r="E1518" s="16" t="s">
        <v>988</v>
      </c>
      <c r="F1518" s="16">
        <v>1000057626</v>
      </c>
      <c r="G1518" s="17" t="s">
        <v>989</v>
      </c>
      <c r="H1518" s="18">
        <v>56160</v>
      </c>
      <c r="I1518" s="18">
        <v>10108.799999999999</v>
      </c>
      <c r="J1518" s="51">
        <f t="shared" si="66"/>
        <v>66268.800000000003</v>
      </c>
      <c r="K1518" s="58"/>
    </row>
    <row r="1519" spans="1:11" x14ac:dyDescent="0.25">
      <c r="A1519" s="14">
        <v>44862</v>
      </c>
      <c r="B1519" s="15" t="s">
        <v>31</v>
      </c>
      <c r="C1519" s="16" t="s">
        <v>140</v>
      </c>
      <c r="D1519" s="16">
        <v>34757</v>
      </c>
      <c r="E1519" s="16" t="s">
        <v>1072</v>
      </c>
      <c r="F1519" s="16">
        <v>1000057814</v>
      </c>
      <c r="G1519" s="17" t="s">
        <v>8</v>
      </c>
      <c r="H1519" s="18">
        <v>51000</v>
      </c>
      <c r="I1519" s="18">
        <v>9180</v>
      </c>
      <c r="J1519" s="51">
        <f t="shared" si="66"/>
        <v>60180</v>
      </c>
      <c r="K1519" s="58"/>
    </row>
    <row r="1520" spans="1:11" x14ac:dyDescent="0.25">
      <c r="A1520" s="14">
        <v>44862</v>
      </c>
      <c r="B1520" s="15" t="s">
        <v>31</v>
      </c>
      <c r="C1520" s="16" t="s">
        <v>140</v>
      </c>
      <c r="D1520" s="16">
        <v>34759</v>
      </c>
      <c r="E1520" s="16" t="s">
        <v>1070</v>
      </c>
      <c r="F1520" s="16">
        <v>1000057812</v>
      </c>
      <c r="G1520" s="17" t="s">
        <v>8</v>
      </c>
      <c r="H1520" s="18">
        <v>46980</v>
      </c>
      <c r="I1520" s="18">
        <v>8456.4</v>
      </c>
      <c r="J1520" s="51">
        <f t="shared" si="66"/>
        <v>55436.4</v>
      </c>
      <c r="K1520" s="58"/>
    </row>
    <row r="1521" spans="1:11" x14ac:dyDescent="0.25">
      <c r="A1521" s="14">
        <v>44572</v>
      </c>
      <c r="B1521" s="15" t="s">
        <v>31</v>
      </c>
      <c r="C1521" s="16" t="s">
        <v>140</v>
      </c>
      <c r="D1521" s="16">
        <v>34780</v>
      </c>
      <c r="E1521" s="16" t="s">
        <v>1202</v>
      </c>
      <c r="F1521" s="16">
        <v>1000057815</v>
      </c>
      <c r="G1521" s="17" t="s">
        <v>8</v>
      </c>
      <c r="H1521" s="18">
        <v>24350</v>
      </c>
      <c r="I1521" s="18">
        <v>4383</v>
      </c>
      <c r="J1521" s="51">
        <f t="shared" si="66"/>
        <v>28733</v>
      </c>
      <c r="K1521" s="58"/>
    </row>
    <row r="1522" spans="1:11" x14ac:dyDescent="0.25">
      <c r="A1522" s="14">
        <v>44907</v>
      </c>
      <c r="B1522" s="15" t="s">
        <v>31</v>
      </c>
      <c r="C1522" s="16" t="s">
        <v>140</v>
      </c>
      <c r="D1522" s="16">
        <v>35032</v>
      </c>
      <c r="E1522" s="16" t="s">
        <v>1307</v>
      </c>
      <c r="F1522" s="16">
        <v>1000058071</v>
      </c>
      <c r="G1522" s="17" t="s">
        <v>8</v>
      </c>
      <c r="H1522" s="18">
        <v>137500</v>
      </c>
      <c r="I1522" s="18">
        <v>0</v>
      </c>
      <c r="J1522" s="51">
        <f t="shared" si="66"/>
        <v>137500</v>
      </c>
      <c r="K1522" s="58"/>
    </row>
    <row r="1523" spans="1:11" x14ac:dyDescent="0.25">
      <c r="A1523" s="14">
        <v>44908</v>
      </c>
      <c r="B1523" s="15" t="s">
        <v>31</v>
      </c>
      <c r="C1523" s="16" t="s">
        <v>140</v>
      </c>
      <c r="D1523" s="16">
        <v>35038</v>
      </c>
      <c r="E1523" s="16" t="s">
        <v>1308</v>
      </c>
      <c r="F1523" s="16">
        <v>1000058057</v>
      </c>
      <c r="G1523" s="17" t="s">
        <v>8</v>
      </c>
      <c r="H1523" s="18">
        <v>137500</v>
      </c>
      <c r="I1523" s="18">
        <v>0</v>
      </c>
      <c r="J1523" s="51">
        <f t="shared" si="66"/>
        <v>137500</v>
      </c>
      <c r="K1523" s="58"/>
    </row>
    <row r="1524" spans="1:11" x14ac:dyDescent="0.25">
      <c r="A1524" s="14">
        <v>44908</v>
      </c>
      <c r="B1524" s="15" t="s">
        <v>31</v>
      </c>
      <c r="C1524" s="16" t="s">
        <v>140</v>
      </c>
      <c r="D1524" s="16">
        <v>35039</v>
      </c>
      <c r="E1524" s="16" t="s">
        <v>1310</v>
      </c>
      <c r="F1524" s="16">
        <v>1000058076</v>
      </c>
      <c r="G1524" s="17" t="s">
        <v>8</v>
      </c>
      <c r="H1524" s="18">
        <v>96000</v>
      </c>
      <c r="I1524" s="18">
        <v>17280</v>
      </c>
      <c r="J1524" s="51">
        <f t="shared" si="66"/>
        <v>113280</v>
      </c>
      <c r="K1524" s="58"/>
    </row>
    <row r="1525" spans="1:11" x14ac:dyDescent="0.25">
      <c r="A1525" s="14">
        <v>44918</v>
      </c>
      <c r="B1525" s="15" t="s">
        <v>31</v>
      </c>
      <c r="C1525" s="16" t="s">
        <v>140</v>
      </c>
      <c r="D1525" s="16">
        <v>35064</v>
      </c>
      <c r="E1525" s="16" t="s">
        <v>1309</v>
      </c>
      <c r="F1525" s="16">
        <v>1000058091</v>
      </c>
      <c r="G1525" s="17" t="s">
        <v>18</v>
      </c>
      <c r="H1525" s="18">
        <v>137500</v>
      </c>
      <c r="I1525" s="18">
        <v>0</v>
      </c>
      <c r="J1525" s="51">
        <f t="shared" si="66"/>
        <v>137500</v>
      </c>
      <c r="K1525" s="58"/>
    </row>
    <row r="1526" spans="1:11" x14ac:dyDescent="0.25">
      <c r="A1526" s="14">
        <v>44911</v>
      </c>
      <c r="B1526" s="15" t="s">
        <v>31</v>
      </c>
      <c r="C1526" s="16" t="s">
        <v>140</v>
      </c>
      <c r="D1526" s="16">
        <v>35071</v>
      </c>
      <c r="E1526" s="16" t="s">
        <v>1314</v>
      </c>
      <c r="F1526" s="16">
        <v>1000058078</v>
      </c>
      <c r="G1526" s="17" t="s">
        <v>8</v>
      </c>
      <c r="H1526" s="18">
        <v>121440</v>
      </c>
      <c r="I1526" s="18">
        <v>21859.200000000001</v>
      </c>
      <c r="J1526" s="51">
        <f t="shared" si="66"/>
        <v>143299.20000000001</v>
      </c>
      <c r="K1526" s="58"/>
    </row>
    <row r="1527" spans="1:11" x14ac:dyDescent="0.25">
      <c r="A1527" s="14">
        <v>44911</v>
      </c>
      <c r="B1527" s="15" t="s">
        <v>31</v>
      </c>
      <c r="C1527" s="16" t="s">
        <v>140</v>
      </c>
      <c r="D1527" s="16">
        <v>35073</v>
      </c>
      <c r="E1527" s="16" t="s">
        <v>1315</v>
      </c>
      <c r="F1527" s="16">
        <v>1000058094</v>
      </c>
      <c r="G1527" s="17" t="s">
        <v>8</v>
      </c>
      <c r="H1527" s="18">
        <v>91000</v>
      </c>
      <c r="I1527" s="18">
        <v>0</v>
      </c>
      <c r="J1527" s="51">
        <f t="shared" si="66"/>
        <v>91000</v>
      </c>
      <c r="K1527" s="58"/>
    </row>
    <row r="1528" spans="1:11" x14ac:dyDescent="0.25">
      <c r="A1528" s="14">
        <v>44907</v>
      </c>
      <c r="B1528" s="15" t="s">
        <v>31</v>
      </c>
      <c r="C1528" s="16" t="s">
        <v>140</v>
      </c>
      <c r="D1528" s="16">
        <v>35101</v>
      </c>
      <c r="E1528" s="16" t="s">
        <v>1313</v>
      </c>
      <c r="F1528" s="16">
        <v>1000058107</v>
      </c>
      <c r="G1528" s="17" t="s">
        <v>8</v>
      </c>
      <c r="H1528" s="18">
        <v>24500</v>
      </c>
      <c r="I1528" s="18">
        <v>0</v>
      </c>
      <c r="J1528" s="51">
        <f t="shared" si="66"/>
        <v>24500</v>
      </c>
      <c r="K1528" s="58"/>
    </row>
    <row r="1529" spans="1:11" x14ac:dyDescent="0.25">
      <c r="A1529" s="14">
        <v>44918</v>
      </c>
      <c r="B1529" s="15" t="s">
        <v>31</v>
      </c>
      <c r="C1529" s="16" t="s">
        <v>140</v>
      </c>
      <c r="D1529" s="16">
        <v>35106</v>
      </c>
      <c r="E1529" s="16" t="s">
        <v>1312</v>
      </c>
      <c r="F1529" s="16">
        <v>1000058106</v>
      </c>
      <c r="G1529" s="17" t="s">
        <v>8</v>
      </c>
      <c r="H1529" s="18">
        <v>48290</v>
      </c>
      <c r="I1529" s="18">
        <v>6165</v>
      </c>
      <c r="J1529" s="51">
        <f t="shared" si="66"/>
        <v>54455</v>
      </c>
      <c r="K1529" s="58"/>
    </row>
    <row r="1530" spans="1:11" x14ac:dyDescent="0.25">
      <c r="A1530" s="14">
        <v>44862</v>
      </c>
      <c r="B1530" s="15" t="s">
        <v>31</v>
      </c>
      <c r="C1530" s="16" t="s">
        <v>140</v>
      </c>
      <c r="D1530" s="16">
        <v>34758</v>
      </c>
      <c r="E1530" s="16" t="s">
        <v>1071</v>
      </c>
      <c r="F1530" s="16">
        <v>1000057813</v>
      </c>
      <c r="G1530" s="17" t="s">
        <v>8</v>
      </c>
      <c r="H1530" s="18">
        <v>13290</v>
      </c>
      <c r="I1530" s="18">
        <v>2392.1999999999998</v>
      </c>
      <c r="J1530" s="51">
        <f t="shared" si="66"/>
        <v>15682.2</v>
      </c>
      <c r="K1530" s="58"/>
    </row>
    <row r="1531" spans="1:11" x14ac:dyDescent="0.25">
      <c r="A1531" s="14">
        <v>44918</v>
      </c>
      <c r="B1531" s="15" t="s">
        <v>31</v>
      </c>
      <c r="C1531" s="16" t="s">
        <v>140</v>
      </c>
      <c r="D1531" s="16">
        <v>35107</v>
      </c>
      <c r="E1531" s="16" t="s">
        <v>1071</v>
      </c>
      <c r="F1531" s="16">
        <v>1000058112</v>
      </c>
      <c r="G1531" s="17" t="s">
        <v>8</v>
      </c>
      <c r="H1531" s="18">
        <v>116000</v>
      </c>
      <c r="I1531" s="18">
        <v>20880</v>
      </c>
      <c r="J1531" s="51">
        <f t="shared" si="66"/>
        <v>136880</v>
      </c>
      <c r="K1531" s="58"/>
    </row>
    <row r="1532" spans="1:11" x14ac:dyDescent="0.25">
      <c r="A1532" s="14">
        <v>44922</v>
      </c>
      <c r="B1532" s="15" t="s">
        <v>31</v>
      </c>
      <c r="C1532" s="16" t="s">
        <v>140</v>
      </c>
      <c r="D1532" s="16">
        <v>35122</v>
      </c>
      <c r="E1532" s="16" t="s">
        <v>1316</v>
      </c>
      <c r="F1532" s="16">
        <v>1000058123</v>
      </c>
      <c r="G1532" s="17" t="s">
        <v>8</v>
      </c>
      <c r="H1532" s="18">
        <v>81750</v>
      </c>
      <c r="I1532" s="18">
        <v>14715</v>
      </c>
      <c r="J1532" s="51">
        <f t="shared" si="66"/>
        <v>96465</v>
      </c>
      <c r="K1532" s="58"/>
    </row>
    <row r="1533" spans="1:11" x14ac:dyDescent="0.25">
      <c r="A1533" s="14">
        <v>44923</v>
      </c>
      <c r="B1533" s="15" t="s">
        <v>31</v>
      </c>
      <c r="C1533" s="16" t="s">
        <v>140</v>
      </c>
      <c r="D1533" s="16">
        <v>35130</v>
      </c>
      <c r="E1533" s="16" t="s">
        <v>1311</v>
      </c>
      <c r="F1533" s="16">
        <v>1000058143</v>
      </c>
      <c r="G1533" s="17" t="s">
        <v>8</v>
      </c>
      <c r="H1533" s="18">
        <v>119212.5</v>
      </c>
      <c r="I1533" s="18">
        <v>0</v>
      </c>
      <c r="J1533" s="51">
        <f t="shared" si="66"/>
        <v>119212.5</v>
      </c>
      <c r="K1533" s="58"/>
    </row>
    <row r="1534" spans="1:11" x14ac:dyDescent="0.25">
      <c r="A1534" s="14">
        <v>44950</v>
      </c>
      <c r="B1534" s="15" t="s">
        <v>31</v>
      </c>
      <c r="C1534" s="16" t="s">
        <v>140</v>
      </c>
      <c r="D1534" s="16">
        <v>35261</v>
      </c>
      <c r="E1534" s="16" t="s">
        <v>1557</v>
      </c>
      <c r="F1534" s="16">
        <v>1000058179</v>
      </c>
      <c r="G1534" s="17" t="s">
        <v>37</v>
      </c>
      <c r="H1534" s="18">
        <v>137500</v>
      </c>
      <c r="I1534" s="18">
        <v>0</v>
      </c>
      <c r="J1534" s="51">
        <f t="shared" si="66"/>
        <v>137500</v>
      </c>
      <c r="K1534" s="58"/>
    </row>
    <row r="1535" spans="1:11" x14ac:dyDescent="0.25">
      <c r="A1535" s="14">
        <v>44950</v>
      </c>
      <c r="B1535" s="15" t="s">
        <v>31</v>
      </c>
      <c r="C1535" s="16" t="s">
        <v>140</v>
      </c>
      <c r="D1535" s="16">
        <v>35262</v>
      </c>
      <c r="E1535" s="16" t="s">
        <v>1558</v>
      </c>
      <c r="F1535" s="16">
        <v>1000058178</v>
      </c>
      <c r="G1535" s="17" t="s">
        <v>18</v>
      </c>
      <c r="H1535" s="18">
        <v>137500</v>
      </c>
      <c r="I1535" s="18">
        <v>0</v>
      </c>
      <c r="J1535" s="51">
        <f t="shared" si="66"/>
        <v>137500</v>
      </c>
      <c r="K1535" s="58"/>
    </row>
    <row r="1536" spans="1:11" x14ac:dyDescent="0.25">
      <c r="A1536" s="14">
        <v>44950</v>
      </c>
      <c r="B1536" s="15" t="s">
        <v>31</v>
      </c>
      <c r="C1536" s="16" t="s">
        <v>140</v>
      </c>
      <c r="D1536" s="16">
        <v>35263</v>
      </c>
      <c r="E1536" s="16" t="s">
        <v>1559</v>
      </c>
      <c r="F1536" s="16">
        <v>1000058175</v>
      </c>
      <c r="G1536" s="17" t="s">
        <v>37</v>
      </c>
      <c r="H1536" s="18">
        <v>23857.8</v>
      </c>
      <c r="I1536" s="18">
        <v>0</v>
      </c>
      <c r="J1536" s="51">
        <f t="shared" si="66"/>
        <v>23857.8</v>
      </c>
      <c r="K1536" s="58"/>
    </row>
    <row r="1537" spans="1:11" x14ac:dyDescent="0.25">
      <c r="A1537" s="14">
        <v>44950</v>
      </c>
      <c r="B1537" s="15" t="s">
        <v>31</v>
      </c>
      <c r="C1537" s="16" t="s">
        <v>140</v>
      </c>
      <c r="D1537" s="16">
        <v>35264</v>
      </c>
      <c r="E1537" s="16" t="s">
        <v>1430</v>
      </c>
      <c r="F1537" s="16">
        <v>1000058168</v>
      </c>
      <c r="G1537" s="17" t="s">
        <v>8</v>
      </c>
      <c r="H1537" s="18">
        <v>76500</v>
      </c>
      <c r="I1537" s="18">
        <v>0</v>
      </c>
      <c r="J1537" s="51">
        <f t="shared" si="66"/>
        <v>76500</v>
      </c>
      <c r="K1537" s="58"/>
    </row>
    <row r="1538" spans="1:11" x14ac:dyDescent="0.25">
      <c r="A1538" s="14">
        <v>44951</v>
      </c>
      <c r="B1538" s="15" t="s">
        <v>31</v>
      </c>
      <c r="C1538" s="16" t="s">
        <v>140</v>
      </c>
      <c r="D1538" s="16">
        <v>35277</v>
      </c>
      <c r="E1538" s="16" t="s">
        <v>1560</v>
      </c>
      <c r="F1538" s="16">
        <v>1000058195</v>
      </c>
      <c r="G1538" s="17" t="s">
        <v>37</v>
      </c>
      <c r="H1538" s="18">
        <v>37800</v>
      </c>
      <c r="I1538" s="18">
        <v>0</v>
      </c>
      <c r="J1538" s="51">
        <f t="shared" si="66"/>
        <v>37800</v>
      </c>
      <c r="K1538" s="58"/>
    </row>
    <row r="1539" spans="1:11" x14ac:dyDescent="0.25">
      <c r="A1539" s="14">
        <v>44952</v>
      </c>
      <c r="B1539" s="15" t="s">
        <v>31</v>
      </c>
      <c r="C1539" s="16" t="s">
        <v>140</v>
      </c>
      <c r="D1539" s="16">
        <v>35286</v>
      </c>
      <c r="E1539" s="16" t="s">
        <v>1431</v>
      </c>
      <c r="F1539" s="16">
        <v>1000058198</v>
      </c>
      <c r="G1539" s="17" t="s">
        <v>8</v>
      </c>
      <c r="H1539" s="18">
        <v>139038.39999999999</v>
      </c>
      <c r="I1539" s="18">
        <v>25026.91</v>
      </c>
      <c r="J1539" s="51">
        <f t="shared" si="66"/>
        <v>164065.31</v>
      </c>
      <c r="K1539" s="58"/>
    </row>
    <row r="1540" spans="1:11" x14ac:dyDescent="0.25">
      <c r="A1540" s="14">
        <v>44953</v>
      </c>
      <c r="B1540" s="15" t="s">
        <v>31</v>
      </c>
      <c r="C1540" s="16" t="s">
        <v>140</v>
      </c>
      <c r="D1540" s="16">
        <v>35292</v>
      </c>
      <c r="E1540" s="16" t="s">
        <v>1561</v>
      </c>
      <c r="F1540" s="16">
        <v>1000058200</v>
      </c>
      <c r="G1540" s="17" t="s">
        <v>1562</v>
      </c>
      <c r="H1540" s="18">
        <v>127725</v>
      </c>
      <c r="I1540" s="18">
        <v>0</v>
      </c>
      <c r="J1540" s="51">
        <f t="shared" si="66"/>
        <v>127725</v>
      </c>
      <c r="K1540" s="58"/>
    </row>
    <row r="1541" spans="1:11" x14ac:dyDescent="0.25">
      <c r="A1541" s="70"/>
      <c r="B1541" s="71" t="s">
        <v>1826</v>
      </c>
      <c r="C1541" s="72">
        <v>101673516</v>
      </c>
      <c r="D1541" s="138"/>
      <c r="E1541" s="139"/>
      <c r="F1541" s="139"/>
      <c r="G1541" s="140"/>
      <c r="H1541" s="73"/>
      <c r="I1541" s="73"/>
      <c r="J1541" s="74"/>
      <c r="K1541" s="75">
        <f>SUM(J1542)</f>
        <v>1313697.54</v>
      </c>
    </row>
    <row r="1542" spans="1:11" x14ac:dyDescent="0.25">
      <c r="A1542" s="76">
        <v>45013</v>
      </c>
      <c r="B1542" s="31" t="s">
        <v>1826</v>
      </c>
      <c r="C1542" s="32">
        <v>101673516</v>
      </c>
      <c r="D1542" s="32">
        <v>129</v>
      </c>
      <c r="E1542" s="32" t="s">
        <v>730</v>
      </c>
      <c r="F1542" s="32" t="s">
        <v>1827</v>
      </c>
      <c r="G1542" s="34" t="s">
        <v>1607</v>
      </c>
      <c r="H1542" s="38">
        <v>1113303</v>
      </c>
      <c r="I1542" s="38">
        <v>200394.54</v>
      </c>
      <c r="J1542" s="78">
        <f>SUM(H1542+I1542)</f>
        <v>1313697.54</v>
      </c>
      <c r="K1542" s="58"/>
    </row>
    <row r="1543" spans="1:11" x14ac:dyDescent="0.25">
      <c r="A1543" s="70"/>
      <c r="B1543" s="71" t="s">
        <v>993</v>
      </c>
      <c r="C1543" s="72" t="s">
        <v>994</v>
      </c>
      <c r="D1543" s="138"/>
      <c r="E1543" s="139"/>
      <c r="F1543" s="139"/>
      <c r="G1543" s="140"/>
      <c r="H1543" s="73"/>
      <c r="I1543" s="73"/>
      <c r="J1543" s="74"/>
      <c r="K1543" s="75">
        <f>SUM(J1544:J1547)</f>
        <v>654555.83000000007</v>
      </c>
    </row>
    <row r="1544" spans="1:11" x14ac:dyDescent="0.25">
      <c r="A1544" s="29">
        <v>44900</v>
      </c>
      <c r="B1544" s="24" t="s">
        <v>993</v>
      </c>
      <c r="C1544" s="25" t="s">
        <v>994</v>
      </c>
      <c r="D1544" s="25">
        <v>9471</v>
      </c>
      <c r="E1544" s="25" t="s">
        <v>1317</v>
      </c>
      <c r="F1544" s="26" t="s">
        <v>1563</v>
      </c>
      <c r="G1544" s="27" t="s">
        <v>1432</v>
      </c>
      <c r="H1544" s="36">
        <v>291940</v>
      </c>
      <c r="I1544" s="36">
        <v>27152.400000000001</v>
      </c>
      <c r="J1544" s="64">
        <f>H1544+I1544-K1544</f>
        <v>319092.40000000002</v>
      </c>
      <c r="K1544" s="58"/>
    </row>
    <row r="1545" spans="1:11" x14ac:dyDescent="0.25">
      <c r="A1545" s="30">
        <v>44966</v>
      </c>
      <c r="B1545" s="31" t="s">
        <v>993</v>
      </c>
      <c r="C1545" s="32" t="s">
        <v>994</v>
      </c>
      <c r="D1545" s="32" t="s">
        <v>1564</v>
      </c>
      <c r="E1545" s="32"/>
      <c r="F1545" s="33" t="s">
        <v>1565</v>
      </c>
      <c r="G1545" s="34"/>
      <c r="H1545" s="38"/>
      <c r="I1545" s="38"/>
      <c r="J1545" s="66"/>
      <c r="K1545" s="58"/>
    </row>
    <row r="1546" spans="1:11" x14ac:dyDescent="0.25">
      <c r="A1546" s="76">
        <v>44992</v>
      </c>
      <c r="B1546" s="31" t="s">
        <v>1828</v>
      </c>
      <c r="C1546" s="32">
        <v>132186303</v>
      </c>
      <c r="D1546" s="32">
        <v>9844</v>
      </c>
      <c r="E1546" s="32" t="s">
        <v>274</v>
      </c>
      <c r="F1546" s="32" t="s">
        <v>1829</v>
      </c>
      <c r="G1546" s="34" t="s">
        <v>35</v>
      </c>
      <c r="H1546" s="38">
        <v>154663</v>
      </c>
      <c r="I1546" s="38">
        <v>14852.86</v>
      </c>
      <c r="J1546" s="78">
        <f>SUM(H1546+I1546)</f>
        <v>169515.86</v>
      </c>
      <c r="K1546" s="58"/>
    </row>
    <row r="1547" spans="1:11" x14ac:dyDescent="0.25">
      <c r="A1547" s="76">
        <v>44978</v>
      </c>
      <c r="B1547" s="31" t="s">
        <v>1828</v>
      </c>
      <c r="C1547" s="32">
        <v>132186303</v>
      </c>
      <c r="D1547" s="32">
        <v>9481</v>
      </c>
      <c r="E1547" s="32" t="s">
        <v>1830</v>
      </c>
      <c r="F1547" s="32" t="s">
        <v>1829</v>
      </c>
      <c r="G1547" s="34" t="s">
        <v>35</v>
      </c>
      <c r="H1547" s="38">
        <v>151062.75</v>
      </c>
      <c r="I1547" s="38">
        <v>14884.82</v>
      </c>
      <c r="J1547" s="78">
        <f>SUM(H1547+I1547)</f>
        <v>165947.57</v>
      </c>
      <c r="K1547" s="58"/>
    </row>
    <row r="1548" spans="1:11" x14ac:dyDescent="0.25">
      <c r="A1548" s="59"/>
      <c r="B1548" s="60"/>
      <c r="C1548" s="60"/>
      <c r="D1548" s="61"/>
      <c r="E1548" s="62"/>
      <c r="F1548" s="63"/>
      <c r="G1548" s="63"/>
      <c r="H1548" s="129" t="str">
        <f>H1549</f>
        <v xml:space="preserve">TOTAL DE LA DEUDA ENVIADA AL SNS </v>
      </c>
      <c r="I1548" s="81"/>
      <c r="J1548" s="87"/>
      <c r="K1548" s="130">
        <f>SUM(J1549:J1550)</f>
        <v>104166380.53999999</v>
      </c>
    </row>
    <row r="1549" spans="1:11" x14ac:dyDescent="0.25">
      <c r="A1549" s="131"/>
      <c r="B1549" s="132"/>
      <c r="C1549" s="132"/>
      <c r="D1549" s="133"/>
      <c r="E1549" s="133"/>
      <c r="F1549" s="133"/>
      <c r="G1549" s="133"/>
      <c r="H1549" s="17" t="s">
        <v>1073</v>
      </c>
      <c r="I1549" s="18">
        <v>54139009.160000004</v>
      </c>
      <c r="J1549" s="46">
        <v>54139009.160000004</v>
      </c>
      <c r="K1549" s="20"/>
    </row>
    <row r="1550" spans="1:11" x14ac:dyDescent="0.25">
      <c r="A1550" s="134"/>
      <c r="B1550" s="134"/>
      <c r="C1550" s="134"/>
      <c r="D1550" s="134"/>
      <c r="E1550" s="134"/>
      <c r="F1550" s="134"/>
      <c r="G1550" s="134"/>
      <c r="H1550" s="17" t="s">
        <v>1074</v>
      </c>
      <c r="I1550" s="18">
        <v>50027371.379999995</v>
      </c>
      <c r="J1550" s="19">
        <f>I1550</f>
        <v>50027371.379999995</v>
      </c>
      <c r="K1550" s="134"/>
    </row>
    <row r="1552" spans="1:11" ht="15.75" x14ac:dyDescent="0.25">
      <c r="A1552" s="6" t="s">
        <v>1566</v>
      </c>
      <c r="B1552" s="6"/>
      <c r="C1552" s="6" t="s">
        <v>1567</v>
      </c>
      <c r="D1552" s="6"/>
      <c r="E1552" s="6"/>
    </row>
    <row r="1553" spans="1:5" ht="15.75" x14ac:dyDescent="0.25">
      <c r="A1553" s="6"/>
      <c r="B1553" s="6"/>
      <c r="C1553" s="6"/>
      <c r="D1553" s="6"/>
      <c r="E1553" s="6"/>
    </row>
    <row r="1554" spans="1:5" ht="15.75" x14ac:dyDescent="0.25">
      <c r="A1554" s="137" t="s">
        <v>1832</v>
      </c>
      <c r="B1554" s="6"/>
      <c r="C1554" s="6"/>
      <c r="D1554" s="135"/>
      <c r="E1554" s="136"/>
    </row>
    <row r="1555" spans="1:5" ht="15.75" x14ac:dyDescent="0.25">
      <c r="A1555" s="6" t="s">
        <v>1568</v>
      </c>
      <c r="B1555" s="6"/>
      <c r="C1555" s="6"/>
      <c r="D1555" s="6" t="s">
        <v>1569</v>
      </c>
      <c r="E1555" s="6"/>
    </row>
    <row r="1556" spans="1:5" ht="15.75" x14ac:dyDescent="0.25">
      <c r="A1556" s="6" t="s">
        <v>1570</v>
      </c>
      <c r="B1556" s="6"/>
      <c r="C1556" s="6"/>
      <c r="D1556" s="6" t="s">
        <v>1571</v>
      </c>
      <c r="E1556" s="6"/>
    </row>
  </sheetData>
  <mergeCells count="155">
    <mergeCell ref="D72:G72"/>
    <mergeCell ref="D67:G67"/>
    <mergeCell ref="A6:M6"/>
    <mergeCell ref="A7:M7"/>
    <mergeCell ref="A10:M10"/>
    <mergeCell ref="A9:M9"/>
    <mergeCell ref="A8:M8"/>
    <mergeCell ref="D16:G16"/>
    <mergeCell ref="D39:G39"/>
    <mergeCell ref="D64:G64"/>
    <mergeCell ref="D525:G525"/>
    <mergeCell ref="D566:G566"/>
    <mergeCell ref="D568:G568"/>
    <mergeCell ref="D571:G571"/>
    <mergeCell ref="D582:G582"/>
    <mergeCell ref="D584:G584"/>
    <mergeCell ref="D121:G121"/>
    <mergeCell ref="D124:G124"/>
    <mergeCell ref="D126:G126"/>
    <mergeCell ref="D133:G133"/>
    <mergeCell ref="D147:G147"/>
    <mergeCell ref="D403:G403"/>
    <mergeCell ref="D405:G405"/>
    <mergeCell ref="D408:G408"/>
    <mergeCell ref="D420:G420"/>
    <mergeCell ref="D428:G428"/>
    <mergeCell ref="D430:G430"/>
    <mergeCell ref="D487:G487"/>
    <mergeCell ref="D491:G491"/>
    <mergeCell ref="D493:G493"/>
    <mergeCell ref="D80:G80"/>
    <mergeCell ref="D82:G82"/>
    <mergeCell ref="D88:G88"/>
    <mergeCell ref="D92:G92"/>
    <mergeCell ref="D94:G94"/>
    <mergeCell ref="D96:G96"/>
    <mergeCell ref="D102:G102"/>
    <mergeCell ref="D104:G104"/>
    <mergeCell ref="D115:G115"/>
    <mergeCell ref="D215:G215"/>
    <mergeCell ref="D230:G230"/>
    <mergeCell ref="D249:G249"/>
    <mergeCell ref="D262:G262"/>
    <mergeCell ref="D264:G264"/>
    <mergeCell ref="D267:G267"/>
    <mergeCell ref="D292:G292"/>
    <mergeCell ref="D306:G306"/>
    <mergeCell ref="D308:G308"/>
    <mergeCell ref="D312:G312"/>
    <mergeCell ref="D321:G321"/>
    <mergeCell ref="D325:G325"/>
    <mergeCell ref="D332:G332"/>
    <mergeCell ref="D355:G355"/>
    <mergeCell ref="D364:G364"/>
    <mergeCell ref="D366:G366"/>
    <mergeCell ref="D376:G376"/>
    <mergeCell ref="D393:G393"/>
    <mergeCell ref="D340:G340"/>
    <mergeCell ref="D590:G590"/>
    <mergeCell ref="D610:G610"/>
    <mergeCell ref="D620:G620"/>
    <mergeCell ref="D626:G626"/>
    <mergeCell ref="D628:G628"/>
    <mergeCell ref="D636:G636"/>
    <mergeCell ref="D639:G639"/>
    <mergeCell ref="D645:G645"/>
    <mergeCell ref="D647:G647"/>
    <mergeCell ref="D653:G653"/>
    <mergeCell ref="D657:G657"/>
    <mergeCell ref="D670:G670"/>
    <mergeCell ref="D677:G677"/>
    <mergeCell ref="D723:G723"/>
    <mergeCell ref="D728:G728"/>
    <mergeCell ref="D731:G731"/>
    <mergeCell ref="D735:G735"/>
    <mergeCell ref="D739:G739"/>
    <mergeCell ref="D742:G742"/>
    <mergeCell ref="D746:G746"/>
    <mergeCell ref="D748:G748"/>
    <mergeCell ref="D750:G750"/>
    <mergeCell ref="D755:G755"/>
    <mergeCell ref="D761:G761"/>
    <mergeCell ref="D765:G765"/>
    <mergeCell ref="D853:G853"/>
    <mergeCell ref="D871:G871"/>
    <mergeCell ref="D873:G873"/>
    <mergeCell ref="D875:G875"/>
    <mergeCell ref="D877:G877"/>
    <mergeCell ref="D880:G880"/>
    <mergeCell ref="D882:G882"/>
    <mergeCell ref="D907:G907"/>
    <mergeCell ref="D921:G921"/>
    <mergeCell ref="D935:G935"/>
    <mergeCell ref="D947:G947"/>
    <mergeCell ref="D957:G957"/>
    <mergeCell ref="D962:G962"/>
    <mergeCell ref="D964:G964"/>
    <mergeCell ref="D981:G981"/>
    <mergeCell ref="D983:G983"/>
    <mergeCell ref="D987:G987"/>
    <mergeCell ref="D1013:G1013"/>
    <mergeCell ref="D1016:G1016"/>
    <mergeCell ref="D1021:G1021"/>
    <mergeCell ref="D1023:G1023"/>
    <mergeCell ref="D1025:G1025"/>
    <mergeCell ref="D1028:G1028"/>
    <mergeCell ref="D1037:G1037"/>
    <mergeCell ref="D1051:G1051"/>
    <mergeCell ref="D1065:G1065"/>
    <mergeCell ref="D1070:G1070"/>
    <mergeCell ref="D1072:G1072"/>
    <mergeCell ref="D1075:G1075"/>
    <mergeCell ref="D1078:G1078"/>
    <mergeCell ref="D1080:G1080"/>
    <mergeCell ref="D1091:G1091"/>
    <mergeCell ref="D1094:G1094"/>
    <mergeCell ref="D1111:G1111"/>
    <mergeCell ref="D1115:G1115"/>
    <mergeCell ref="D1150:G1150"/>
    <mergeCell ref="D1155:G1155"/>
    <mergeCell ref="D1163:G1163"/>
    <mergeCell ref="D1175:G1175"/>
    <mergeCell ref="D1195:G1195"/>
    <mergeCell ref="D1197:G1197"/>
    <mergeCell ref="D1220:G1220"/>
    <mergeCell ref="D1223:G1223"/>
    <mergeCell ref="D1228:G1228"/>
    <mergeCell ref="D1231:G1231"/>
    <mergeCell ref="D1233:G1233"/>
    <mergeCell ref="D1237:G1237"/>
    <mergeCell ref="D1257:G1257"/>
    <mergeCell ref="D1262:G1262"/>
    <mergeCell ref="D1300:G1300"/>
    <mergeCell ref="D1325:G1325"/>
    <mergeCell ref="D1335:G1335"/>
    <mergeCell ref="D1338:G1338"/>
    <mergeCell ref="D1353:G1353"/>
    <mergeCell ref="D1377:G1377"/>
    <mergeCell ref="D1400:G1400"/>
    <mergeCell ref="D1456:G1456"/>
    <mergeCell ref="D1458:G1458"/>
    <mergeCell ref="D1461:G1461"/>
    <mergeCell ref="D1497:G1497"/>
    <mergeCell ref="D1503:G1503"/>
    <mergeCell ref="D1541:G1541"/>
    <mergeCell ref="D1543:G1543"/>
    <mergeCell ref="D1403:G1403"/>
    <mergeCell ref="D1405:G1405"/>
    <mergeCell ref="D1408:G1408"/>
    <mergeCell ref="D1410:G1410"/>
    <mergeCell ref="D1412:G1412"/>
    <mergeCell ref="D1416:G1416"/>
    <mergeCell ref="D1419:G1419"/>
    <mergeCell ref="D1422:G1422"/>
    <mergeCell ref="D1449:G1449"/>
  </mergeCells>
  <conditionalFormatting sqref="F15">
    <cfRule type="cellIs" dxfId="1613" priority="5309" stopIfTrue="1" operator="equal">
      <formula>4987</formula>
    </cfRule>
    <cfRule type="cellIs" dxfId="1612" priority="5310" stopIfTrue="1" operator="equal">
      <formula>4987</formula>
    </cfRule>
  </conditionalFormatting>
  <conditionalFormatting sqref="F15">
    <cfRule type="containsText" dxfId="1611" priority="5307" operator="containsText" text="SISTEMA">
      <formula>NOT(ISERROR(SEARCH("SISTEMA",F15)))</formula>
    </cfRule>
  </conditionalFormatting>
  <conditionalFormatting sqref="E15">
    <cfRule type="containsText" dxfId="1610" priority="5305" operator="containsText" text="CONDUCE">
      <formula>NOT(ISERROR(SEARCH("CONDUCE",E15)))</formula>
    </cfRule>
  </conditionalFormatting>
  <conditionalFormatting sqref="J1372:J1376">
    <cfRule type="cellIs" dxfId="1609" priority="45" operator="lessThan">
      <formula>0</formula>
    </cfRule>
  </conditionalFormatting>
  <conditionalFormatting sqref="J1403">
    <cfRule type="cellIs" dxfId="1608" priority="49" operator="lessThan">
      <formula>0</formula>
    </cfRule>
  </conditionalFormatting>
  <conditionalFormatting sqref="J1404">
    <cfRule type="cellIs" dxfId="1607" priority="53" operator="lessThan">
      <formula>0</formula>
    </cfRule>
  </conditionalFormatting>
  <conditionalFormatting sqref="J1405">
    <cfRule type="cellIs" dxfId="1606" priority="59" operator="lessThan">
      <formula>0</formula>
    </cfRule>
  </conditionalFormatting>
  <conditionalFormatting sqref="F1334">
    <cfRule type="cellIs" dxfId="1605" priority="65" stopIfTrue="1" operator="equal">
      <formula>4987</formula>
    </cfRule>
  </conditionalFormatting>
  <conditionalFormatting sqref="J1334">
    <cfRule type="cellIs" dxfId="1604" priority="66" operator="lessThan">
      <formula>0</formula>
    </cfRule>
  </conditionalFormatting>
  <conditionalFormatting sqref="F1298:F1299">
    <cfRule type="cellIs" dxfId="1603" priority="70" stopIfTrue="1" operator="equal">
      <formula>4987</formula>
    </cfRule>
  </conditionalFormatting>
  <conditionalFormatting sqref="F1217:F1219">
    <cfRule type="cellIs" dxfId="1602" priority="89" stopIfTrue="1" operator="equal">
      <formula>4987</formula>
    </cfRule>
  </conditionalFormatting>
  <conditionalFormatting sqref="F1159:F1162">
    <cfRule type="cellIs" dxfId="1601" priority="94" stopIfTrue="1" operator="equal">
      <formula>4987</formula>
    </cfRule>
  </conditionalFormatting>
  <conditionalFormatting sqref="J1173:J1174">
    <cfRule type="cellIs" dxfId="1600" priority="100" operator="lessThan">
      <formula>0</formula>
    </cfRule>
  </conditionalFormatting>
  <conditionalFormatting sqref="F1108:F1110">
    <cfRule type="cellIs" dxfId="1599" priority="104" stopIfTrue="1" operator="equal">
      <formula>4987</formula>
    </cfRule>
  </conditionalFormatting>
  <conditionalFormatting sqref="J1108:J1110">
    <cfRule type="cellIs" dxfId="1598" priority="105" operator="lessThan">
      <formula>0</formula>
    </cfRule>
  </conditionalFormatting>
  <conditionalFormatting sqref="F1077">
    <cfRule type="cellIs" dxfId="1597" priority="114" stopIfTrue="1" operator="equal">
      <formula>4987</formula>
    </cfRule>
  </conditionalFormatting>
  <conditionalFormatting sqref="J1077">
    <cfRule type="cellIs" dxfId="1596" priority="115" operator="lessThan">
      <formula>0</formula>
    </cfRule>
  </conditionalFormatting>
  <conditionalFormatting sqref="F1027">
    <cfRule type="cellIs" dxfId="1595" priority="119" stopIfTrue="1" operator="equal">
      <formula>4987</formula>
    </cfRule>
  </conditionalFormatting>
  <conditionalFormatting sqref="F1060:F1064">
    <cfRule type="cellIs" dxfId="1594" priority="129" stopIfTrue="1" operator="equal">
      <formula>4987</formula>
    </cfRule>
  </conditionalFormatting>
  <conditionalFormatting sqref="J1060:J1064">
    <cfRule type="cellIs" dxfId="1593" priority="130" operator="lessThan">
      <formula>0</formula>
    </cfRule>
  </conditionalFormatting>
  <conditionalFormatting sqref="F1036">
    <cfRule type="cellIs" dxfId="1592" priority="134" stopIfTrue="1" operator="equal">
      <formula>4987</formula>
    </cfRule>
  </conditionalFormatting>
  <conditionalFormatting sqref="J871">
    <cfRule type="cellIs" dxfId="1591" priority="148" operator="lessThan">
      <formula>0</formula>
    </cfRule>
  </conditionalFormatting>
  <conditionalFormatting sqref="F872">
    <cfRule type="cellIs" dxfId="1590" priority="152" stopIfTrue="1" operator="equal">
      <formula>4987</formula>
    </cfRule>
  </conditionalFormatting>
  <conditionalFormatting sqref="J872">
    <cfRule type="cellIs" dxfId="1589" priority="153" operator="lessThan">
      <formula>0</formula>
    </cfRule>
  </conditionalFormatting>
  <conditionalFormatting sqref="J1256">
    <cfRule type="cellIs" dxfId="1588" priority="158" operator="lessThan">
      <formula>0</formula>
    </cfRule>
  </conditionalFormatting>
  <conditionalFormatting sqref="F881">
    <cfRule type="cellIs" dxfId="1587" priority="166" stopIfTrue="1" operator="equal">
      <formula>4987</formula>
    </cfRule>
  </conditionalFormatting>
  <conditionalFormatting sqref="J881">
    <cfRule type="cellIs" dxfId="1586" priority="167" operator="lessThan">
      <formula>0</formula>
    </cfRule>
  </conditionalFormatting>
  <conditionalFormatting sqref="J905:J906">
    <cfRule type="cellIs" dxfId="1585" priority="172" operator="lessThan">
      <formula>0</formula>
    </cfRule>
  </conditionalFormatting>
  <conditionalFormatting sqref="J590">
    <cfRule type="cellIs" dxfId="1584" priority="799" operator="lessThan">
      <formula>0</formula>
    </cfRule>
  </conditionalFormatting>
  <conditionalFormatting sqref="J694:J696">
    <cfRule type="cellIs" dxfId="1583" priority="876" operator="lessThan">
      <formula>0</formula>
    </cfRule>
  </conditionalFormatting>
  <conditionalFormatting sqref="F697:F699">
    <cfRule type="cellIs" dxfId="1582" priority="880" stopIfTrue="1" operator="equal">
      <formula>4987</formula>
    </cfRule>
  </conditionalFormatting>
  <conditionalFormatting sqref="F697:F699">
    <cfRule type="cellIs" dxfId="1581" priority="881" stopIfTrue="1" operator="equal">
      <formula>4987</formula>
    </cfRule>
  </conditionalFormatting>
  <conditionalFormatting sqref="J647">
    <cfRule type="cellIs" dxfId="1580" priority="912" operator="lessThan">
      <formula>0</formula>
    </cfRule>
  </conditionalFormatting>
  <conditionalFormatting sqref="F647">
    <cfRule type="containsText" dxfId="1579" priority="913" operator="containsText" text="SISTEMA">
      <formula>NOT(ISERROR(SEARCH(("SISTEMA"),(F647))))</formula>
    </cfRule>
  </conditionalFormatting>
  <conditionalFormatting sqref="J647">
    <cfRule type="cellIs" dxfId="1578" priority="914" operator="greaterThan">
      <formula>164982</formula>
    </cfRule>
  </conditionalFormatting>
  <conditionalFormatting sqref="E647">
    <cfRule type="containsText" dxfId="1577" priority="915" operator="containsText" text="CONDUCE">
      <formula>NOT(ISERROR(SEARCH(("CONDUCE"),(E647))))</formula>
    </cfRule>
  </conditionalFormatting>
  <conditionalFormatting sqref="F640:F642">
    <cfRule type="cellIs" dxfId="1576" priority="917" stopIfTrue="1" operator="equal">
      <formula>4987</formula>
    </cfRule>
  </conditionalFormatting>
  <conditionalFormatting sqref="F585:F589">
    <cfRule type="cellIs" dxfId="1575" priority="929" stopIfTrue="1" operator="equal">
      <formula>4987</formula>
    </cfRule>
  </conditionalFormatting>
  <conditionalFormatting sqref="F585:F589">
    <cfRule type="cellIs" dxfId="1574" priority="930" stopIfTrue="1" operator="equal">
      <formula>4987</formula>
    </cfRule>
  </conditionalFormatting>
  <conditionalFormatting sqref="F1026">
    <cfRule type="cellIs" dxfId="1573" priority="983" stopIfTrue="1" operator="equal">
      <formula>4987</formula>
    </cfRule>
  </conditionalFormatting>
  <conditionalFormatting sqref="J408">
    <cfRule type="cellIs" dxfId="1572" priority="989" operator="lessThan">
      <formula>0</formula>
    </cfRule>
  </conditionalFormatting>
  <conditionalFormatting sqref="F408">
    <cfRule type="containsText" dxfId="1571" priority="990" operator="containsText" text="SISTEMA">
      <formula>NOT(ISERROR(SEARCH(("SISTEMA"),(F408))))</formula>
    </cfRule>
  </conditionalFormatting>
  <conditionalFormatting sqref="J408">
    <cfRule type="cellIs" dxfId="1570" priority="991" operator="greaterThan">
      <formula>164982</formula>
    </cfRule>
  </conditionalFormatting>
  <conditionalFormatting sqref="E408">
    <cfRule type="containsText" dxfId="1569" priority="992" operator="containsText" text="CONDUCE">
      <formula>NOT(ISERROR(SEARCH(("CONDUCE"),(E408))))</formula>
    </cfRule>
  </conditionalFormatting>
  <conditionalFormatting sqref="J307">
    <cfRule type="cellIs" dxfId="1568" priority="1068" operator="lessThan">
      <formula>0</formula>
    </cfRule>
  </conditionalFormatting>
  <conditionalFormatting sqref="F274 F279">
    <cfRule type="cellIs" dxfId="1567" priority="1072" stopIfTrue="1" operator="equal">
      <formula>4987</formula>
    </cfRule>
  </conditionalFormatting>
  <conditionalFormatting sqref="F274 F279">
    <cfRule type="cellIs" dxfId="1566" priority="1073" stopIfTrue="1" operator="equal">
      <formula>4987</formula>
    </cfRule>
  </conditionalFormatting>
  <conditionalFormatting sqref="J274 J279">
    <cfRule type="cellIs" dxfId="1565" priority="1074" operator="lessThan">
      <formula>0</formula>
    </cfRule>
  </conditionalFormatting>
  <conditionalFormatting sqref="F275:F276">
    <cfRule type="cellIs" dxfId="1564" priority="1078" stopIfTrue="1" operator="equal">
      <formula>4987</formula>
    </cfRule>
  </conditionalFormatting>
  <conditionalFormatting sqref="F296">
    <cfRule type="cellIs" dxfId="1563" priority="1099" stopIfTrue="1" operator="equal">
      <formula>4987</formula>
    </cfRule>
  </conditionalFormatting>
  <conditionalFormatting sqref="J366">
    <cfRule type="cellIs" dxfId="1562" priority="1112" operator="lessThan">
      <formula>0</formula>
    </cfRule>
  </conditionalFormatting>
  <conditionalFormatting sqref="F768:F769">
    <cfRule type="cellIs" dxfId="1561" priority="1150" stopIfTrue="1" operator="equal">
      <formula>4987</formula>
    </cfRule>
  </conditionalFormatting>
  <conditionalFormatting sqref="F774:F775">
    <cfRule type="cellIs" dxfId="1560" priority="1156" stopIfTrue="1" operator="equal">
      <formula>4987</formula>
    </cfRule>
  </conditionalFormatting>
  <conditionalFormatting sqref="F774:F775">
    <cfRule type="cellIs" dxfId="1559" priority="1157" stopIfTrue="1" operator="equal">
      <formula>4987</formula>
    </cfRule>
  </conditionalFormatting>
  <conditionalFormatting sqref="J778:J779">
    <cfRule type="cellIs" dxfId="1558" priority="1158" operator="lessThan">
      <formula>0</formula>
    </cfRule>
  </conditionalFormatting>
  <conditionalFormatting sqref="F913:F920">
    <cfRule type="cellIs" dxfId="1557" priority="1180" stopIfTrue="1" operator="equal">
      <formula>4987</formula>
    </cfRule>
  </conditionalFormatting>
  <conditionalFormatting sqref="F1421">
    <cfRule type="cellIs" dxfId="1556" priority="30" stopIfTrue="1" operator="equal">
      <formula>4987</formula>
    </cfRule>
  </conditionalFormatting>
  <conditionalFormatting sqref="F17:F36 F40:F49 F73:F79 F83 F136 F141:F146 F148:F150 F170:F198 F216:F228 F271:F272 F282:F290 F293:F295 F313:F319 F322:F324 F326:F329 F367:F375 F394:F401 F406:F407 F446:F485 F756:F759 F762:F764 F767 F772:F773 F776:F777 F780:F781 F786:F787 F876 F886:F887 F890:F904 F908:F909 F936:F937 F965 F984:F986 F1038:F1040 F1044:F1050 F1055:F1059 F1076 F1124:F1132 F201:F211 F751:F754 F1100:F1101 F1014:F1015 F409:F411 F333:F337 F65 F789:F793 F431:F441 F250:F258 F1029:F1035 F385:F390 F854:F864 F232:F238 F1081:F1088 F795:F797 F799">
    <cfRule type="cellIs" dxfId="1555" priority="1005" stopIfTrue="1" operator="equal">
      <formula>4987</formula>
    </cfRule>
  </conditionalFormatting>
  <conditionalFormatting sqref="F17:F36 F40:F49 F73:F79 F83 F136 F141:F146 F148:F150 F170:F198 F216:F228 F271:F272 F282:F290 F293:F295 F313:F319 F322:F324 F326:F329 F367:F375 F394:F401 F406:F407 F446:F485 F756:F759 F762:F764 F767 F772:F773 F776:F777 F780:F781 F786:F787 F876 F886:F887 F890:F904 F908:F909 F936:F937 F965 F984:F986 F1038:F1040 F1044:F1050 F1055:F1059 F1076 F1124:F1132 F201:F211 F409:F411 F431:F441 F1081:F1088">
    <cfRule type="cellIs" dxfId="1554" priority="1006" stopIfTrue="1" operator="equal">
      <formula>4987</formula>
    </cfRule>
  </conditionalFormatting>
  <conditionalFormatting sqref="J16:J36 J40:J54 J68:J70 J73:J79 J83:J85 J136 J141:J146 J148:J150 J170:J198 J271:J272 J282:J291 J293:J295 J313:J319 J322:J324 J367:J375 J446:J485 J756:J759 J762:J764 J767 J772:J773 J776:J777 J780:J781 J786:J787 J876 J886:J887 J890:J904 J908:J909 J936:J937 J965 J984:J986 J1044:J1050 J1055:J1059 J1076 J1124:J1132 J201:J211 J751:J754 J1100:J1107 J1014:J1015 J326:J329 J406:J407 J409:J411 J333:J337 J65 J431:J441 J1038:J1040 J385:J390 J232:J238 J56:J63 J1081:J1088 J1029:J1035 J789:J842 J394:J401 J215:J228 J249:J258 J853:J864">
    <cfRule type="cellIs" dxfId="1553" priority="1007" operator="lessThan">
      <formula>0</formula>
    </cfRule>
  </conditionalFormatting>
  <conditionalFormatting sqref="J35:J36 J39">
    <cfRule type="cellIs" dxfId="1552" priority="1008" operator="lessThan">
      <formula>0</formula>
    </cfRule>
  </conditionalFormatting>
  <conditionalFormatting sqref="J64">
    <cfRule type="cellIs" dxfId="1551" priority="1009" operator="lessThan">
      <formula>0</formula>
    </cfRule>
  </conditionalFormatting>
  <conditionalFormatting sqref="J67">
    <cfRule type="cellIs" dxfId="1550" priority="1010" operator="lessThan">
      <formula>0</formula>
    </cfRule>
  </conditionalFormatting>
  <conditionalFormatting sqref="J109:J113">
    <cfRule type="cellIs" dxfId="1549" priority="1011" operator="lessThan">
      <formula>0</formula>
    </cfRule>
  </conditionalFormatting>
  <conditionalFormatting sqref="J72">
    <cfRule type="cellIs" dxfId="1548" priority="1012" operator="lessThan">
      <formula>0</formula>
    </cfRule>
  </conditionalFormatting>
  <conditionalFormatting sqref="F93">
    <cfRule type="cellIs" dxfId="1547" priority="1013" stopIfTrue="1" operator="equal">
      <formula>4987</formula>
    </cfRule>
  </conditionalFormatting>
  <conditionalFormatting sqref="F93">
    <cfRule type="cellIs" dxfId="1546" priority="1014" stopIfTrue="1" operator="equal">
      <formula>4987</formula>
    </cfRule>
  </conditionalFormatting>
  <conditionalFormatting sqref="J92">
    <cfRule type="cellIs" dxfId="1545" priority="1015" operator="lessThan">
      <formula>0</formula>
    </cfRule>
  </conditionalFormatting>
  <conditionalFormatting sqref="J93">
    <cfRule type="cellIs" dxfId="1544" priority="1016" operator="lessThan">
      <formula>0</formula>
    </cfRule>
  </conditionalFormatting>
  <conditionalFormatting sqref="F109:F110">
    <cfRule type="cellIs" dxfId="1543" priority="1017" stopIfTrue="1" operator="equal">
      <formula>4987</formula>
    </cfRule>
  </conditionalFormatting>
  <conditionalFormatting sqref="F109:F110">
    <cfRule type="cellIs" dxfId="1542" priority="1018" stopIfTrue="1" operator="equal">
      <formula>4987</formula>
    </cfRule>
  </conditionalFormatting>
  <conditionalFormatting sqref="J104">
    <cfRule type="cellIs" dxfId="1541" priority="1019" operator="lessThan">
      <formula>0</formula>
    </cfRule>
  </conditionalFormatting>
  <conditionalFormatting sqref="F116:F120">
    <cfRule type="cellIs" dxfId="1540" priority="1020" stopIfTrue="1" operator="equal">
      <formula>4987</formula>
    </cfRule>
  </conditionalFormatting>
  <conditionalFormatting sqref="F116:F120">
    <cfRule type="cellIs" dxfId="1539" priority="1021" stopIfTrue="1" operator="equal">
      <formula>4987</formula>
    </cfRule>
  </conditionalFormatting>
  <conditionalFormatting sqref="J115">
    <cfRule type="cellIs" dxfId="1538" priority="1022" operator="lessThan">
      <formula>0</formula>
    </cfRule>
  </conditionalFormatting>
  <conditionalFormatting sqref="J116:J120">
    <cfRule type="cellIs" dxfId="1537" priority="1023" operator="lessThan">
      <formula>0</formula>
    </cfRule>
  </conditionalFormatting>
  <conditionalFormatting sqref="F108">
    <cfRule type="cellIs" dxfId="1536" priority="1024" stopIfTrue="1" operator="equal">
      <formula>4987</formula>
    </cfRule>
  </conditionalFormatting>
  <conditionalFormatting sqref="F108">
    <cfRule type="cellIs" dxfId="1535" priority="1025" stopIfTrue="1" operator="equal">
      <formula>4987</formula>
    </cfRule>
  </conditionalFormatting>
  <conditionalFormatting sqref="J108">
    <cfRule type="cellIs" dxfId="1534" priority="1026" operator="lessThan">
      <formula>0</formula>
    </cfRule>
  </conditionalFormatting>
  <conditionalFormatting sqref="F107">
    <cfRule type="cellIs" dxfId="1533" priority="1027" stopIfTrue="1" operator="equal">
      <formula>4987</formula>
    </cfRule>
  </conditionalFormatting>
  <conditionalFormatting sqref="F107">
    <cfRule type="cellIs" dxfId="1532" priority="1028" stopIfTrue="1" operator="equal">
      <formula>4987</formula>
    </cfRule>
  </conditionalFormatting>
  <conditionalFormatting sqref="J107">
    <cfRule type="cellIs" dxfId="1531" priority="1029" operator="lessThan">
      <formula>0</formula>
    </cfRule>
  </conditionalFormatting>
  <conditionalFormatting sqref="F105:F106">
    <cfRule type="cellIs" dxfId="1530" priority="1030" stopIfTrue="1" operator="equal">
      <formula>4987</formula>
    </cfRule>
  </conditionalFormatting>
  <conditionalFormatting sqref="F105:F106">
    <cfRule type="cellIs" dxfId="1529" priority="1031" stopIfTrue="1" operator="equal">
      <formula>4987</formula>
    </cfRule>
  </conditionalFormatting>
  <conditionalFormatting sqref="J105:J106">
    <cfRule type="cellIs" dxfId="1528" priority="1032" operator="lessThan">
      <formula>0</formula>
    </cfRule>
  </conditionalFormatting>
  <conditionalFormatting sqref="F134 F139:F140">
    <cfRule type="cellIs" dxfId="1527" priority="1033" stopIfTrue="1" operator="equal">
      <formula>4987</formula>
    </cfRule>
  </conditionalFormatting>
  <conditionalFormatting sqref="F134 F139:F140">
    <cfRule type="cellIs" dxfId="1526" priority="1034" stopIfTrue="1" operator="equal">
      <formula>4987</formula>
    </cfRule>
  </conditionalFormatting>
  <conditionalFormatting sqref="J133">
    <cfRule type="cellIs" dxfId="1525" priority="1035" operator="lessThan">
      <formula>0</formula>
    </cfRule>
  </conditionalFormatting>
  <conditionalFormatting sqref="J134 J139:J140">
    <cfRule type="cellIs" dxfId="1524" priority="1036" operator="lessThan">
      <formula>0</formula>
    </cfRule>
  </conditionalFormatting>
  <conditionalFormatting sqref="J147">
    <cfRule type="cellIs" dxfId="1523" priority="1037" operator="lessThan">
      <formula>0</formula>
    </cfRule>
  </conditionalFormatting>
  <conditionalFormatting sqref="J230">
    <cfRule type="cellIs" dxfId="1522" priority="1038" operator="lessThan">
      <formula>0</formula>
    </cfRule>
  </conditionalFormatting>
  <conditionalFormatting sqref="F135">
    <cfRule type="cellIs" dxfId="1521" priority="1039" stopIfTrue="1" operator="equal">
      <formula>4987</formula>
    </cfRule>
  </conditionalFormatting>
  <conditionalFormatting sqref="F135">
    <cfRule type="cellIs" dxfId="1520" priority="1040" stopIfTrue="1" operator="equal">
      <formula>4987</formula>
    </cfRule>
  </conditionalFormatting>
  <conditionalFormatting sqref="J135">
    <cfRule type="cellIs" dxfId="1519" priority="1041" operator="lessThan">
      <formula>0</formula>
    </cfRule>
  </conditionalFormatting>
  <conditionalFormatting sqref="F137:F138">
    <cfRule type="cellIs" dxfId="1518" priority="1042" stopIfTrue="1" operator="equal">
      <formula>4987</formula>
    </cfRule>
  </conditionalFormatting>
  <conditionalFormatting sqref="F137:F138">
    <cfRule type="cellIs" dxfId="1517" priority="1043" stopIfTrue="1" operator="equal">
      <formula>4987</formula>
    </cfRule>
  </conditionalFormatting>
  <conditionalFormatting sqref="J137:J138">
    <cfRule type="cellIs" dxfId="1516" priority="1044" operator="lessThan">
      <formula>0</formula>
    </cfRule>
  </conditionalFormatting>
  <conditionalFormatting sqref="F151:F152">
    <cfRule type="cellIs" dxfId="1515" priority="1045" stopIfTrue="1" operator="equal">
      <formula>4987</formula>
    </cfRule>
  </conditionalFormatting>
  <conditionalFormatting sqref="F151:F152">
    <cfRule type="cellIs" dxfId="1514" priority="1046" stopIfTrue="1" operator="equal">
      <formula>4987</formula>
    </cfRule>
  </conditionalFormatting>
  <conditionalFormatting sqref="J151:J152">
    <cfRule type="cellIs" dxfId="1513" priority="1047" operator="lessThan">
      <formula>0</formula>
    </cfRule>
  </conditionalFormatting>
  <conditionalFormatting sqref="F153:F156">
    <cfRule type="cellIs" dxfId="1512" priority="1048" stopIfTrue="1" operator="equal">
      <formula>4987</formula>
    </cfRule>
  </conditionalFormatting>
  <conditionalFormatting sqref="F153:F156">
    <cfRule type="cellIs" dxfId="1511" priority="1049" stopIfTrue="1" operator="equal">
      <formula>4987</formula>
    </cfRule>
  </conditionalFormatting>
  <conditionalFormatting sqref="J153:J164">
    <cfRule type="cellIs" dxfId="1510" priority="1050" operator="lessThan">
      <formula>0</formula>
    </cfRule>
  </conditionalFormatting>
  <conditionalFormatting sqref="F157:F158">
    <cfRule type="cellIs" dxfId="1509" priority="1051" stopIfTrue="1" operator="equal">
      <formula>4987</formula>
    </cfRule>
  </conditionalFormatting>
  <conditionalFormatting sqref="F157:F158">
    <cfRule type="cellIs" dxfId="1508" priority="1052" stopIfTrue="1" operator="equal">
      <formula>4987</formula>
    </cfRule>
  </conditionalFormatting>
  <conditionalFormatting sqref="F159:F162">
    <cfRule type="cellIs" dxfId="1507" priority="1053" stopIfTrue="1" operator="equal">
      <formula>4987</formula>
    </cfRule>
  </conditionalFormatting>
  <conditionalFormatting sqref="F159:F162">
    <cfRule type="cellIs" dxfId="1506" priority="1054" stopIfTrue="1" operator="equal">
      <formula>4987</formula>
    </cfRule>
  </conditionalFormatting>
  <conditionalFormatting sqref="F163:F164">
    <cfRule type="cellIs" dxfId="1505" priority="1055" stopIfTrue="1" operator="equal">
      <formula>4987</formula>
    </cfRule>
  </conditionalFormatting>
  <conditionalFormatting sqref="F163:F164">
    <cfRule type="cellIs" dxfId="1504" priority="1056" stopIfTrue="1" operator="equal">
      <formula>4987</formula>
    </cfRule>
  </conditionalFormatting>
  <conditionalFormatting sqref="F165:F167">
    <cfRule type="cellIs" dxfId="1503" priority="1057" stopIfTrue="1" operator="equal">
      <formula>4987</formula>
    </cfRule>
  </conditionalFormatting>
  <conditionalFormatting sqref="F165:F167">
    <cfRule type="cellIs" dxfId="1502" priority="1058" stopIfTrue="1" operator="equal">
      <formula>4987</formula>
    </cfRule>
  </conditionalFormatting>
  <conditionalFormatting sqref="J165:J167">
    <cfRule type="cellIs" dxfId="1501" priority="1059" operator="lessThan">
      <formula>0</formula>
    </cfRule>
  </conditionalFormatting>
  <conditionalFormatting sqref="F168:F169">
    <cfRule type="cellIs" dxfId="1500" priority="1060" stopIfTrue="1" operator="equal">
      <formula>4987</formula>
    </cfRule>
  </conditionalFormatting>
  <conditionalFormatting sqref="F168:F169">
    <cfRule type="cellIs" dxfId="1499" priority="1061" stopIfTrue="1" operator="equal">
      <formula>4987</formula>
    </cfRule>
  </conditionalFormatting>
  <conditionalFormatting sqref="J168:J169">
    <cfRule type="cellIs" dxfId="1498" priority="1062" operator="lessThan">
      <formula>0</formula>
    </cfRule>
  </conditionalFormatting>
  <conditionalFormatting sqref="J267">
    <cfRule type="cellIs" dxfId="1497" priority="1063" operator="lessThan">
      <formula>0</formula>
    </cfRule>
  </conditionalFormatting>
  <conditionalFormatting sqref="J292">
    <cfRule type="cellIs" dxfId="1496" priority="1064" operator="lessThan">
      <formula>0</formula>
    </cfRule>
  </conditionalFormatting>
  <conditionalFormatting sqref="F307">
    <cfRule type="cellIs" dxfId="1495" priority="1065" stopIfTrue="1" operator="equal">
      <formula>4987</formula>
    </cfRule>
  </conditionalFormatting>
  <conditionalFormatting sqref="F307">
    <cfRule type="cellIs" dxfId="1494" priority="1066" stopIfTrue="1" operator="equal">
      <formula>4987</formula>
    </cfRule>
  </conditionalFormatting>
  <conditionalFormatting sqref="J306">
    <cfRule type="cellIs" dxfId="1493" priority="1067" operator="lessThan">
      <formula>0</formula>
    </cfRule>
  </conditionalFormatting>
  <conditionalFormatting sqref="F273">
    <cfRule type="cellIs" dxfId="1492" priority="1069" stopIfTrue="1" operator="equal">
      <formula>4987</formula>
    </cfRule>
  </conditionalFormatting>
  <conditionalFormatting sqref="F273">
    <cfRule type="cellIs" dxfId="1491" priority="1070" stopIfTrue="1" operator="equal">
      <formula>4987</formula>
    </cfRule>
  </conditionalFormatting>
  <conditionalFormatting sqref="J273">
    <cfRule type="cellIs" dxfId="1490" priority="1071" operator="lessThan">
      <formula>0</formula>
    </cfRule>
  </conditionalFormatting>
  <conditionalFormatting sqref="F280:F281">
    <cfRule type="cellIs" dxfId="1489" priority="1075" stopIfTrue="1" operator="equal">
      <formula>4987</formula>
    </cfRule>
  </conditionalFormatting>
  <conditionalFormatting sqref="F280:F281">
    <cfRule type="cellIs" dxfId="1488" priority="1076" stopIfTrue="1" operator="equal">
      <formula>4987</formula>
    </cfRule>
  </conditionalFormatting>
  <conditionalFormatting sqref="J280:J281">
    <cfRule type="cellIs" dxfId="1487" priority="1077" operator="lessThan">
      <formula>0</formula>
    </cfRule>
  </conditionalFormatting>
  <conditionalFormatting sqref="F275:F276">
    <cfRule type="cellIs" dxfId="1486" priority="1079" stopIfTrue="1" operator="equal">
      <formula>4987</formula>
    </cfRule>
  </conditionalFormatting>
  <conditionalFormatting sqref="J275:J276">
    <cfRule type="cellIs" dxfId="1485" priority="1080" operator="lessThan">
      <formula>0</formula>
    </cfRule>
  </conditionalFormatting>
  <conditionalFormatting sqref="F277:F278">
    <cfRule type="cellIs" dxfId="1484" priority="1081" stopIfTrue="1" operator="equal">
      <formula>4987</formula>
    </cfRule>
  </conditionalFormatting>
  <conditionalFormatting sqref="F277:F278">
    <cfRule type="cellIs" dxfId="1483" priority="1082" stopIfTrue="1" operator="equal">
      <formula>4987</formula>
    </cfRule>
  </conditionalFormatting>
  <conditionalFormatting sqref="J277:J278">
    <cfRule type="cellIs" dxfId="1482" priority="1083" operator="lessThan">
      <formula>0</formula>
    </cfRule>
  </conditionalFormatting>
  <conditionalFormatting sqref="F268">
    <cfRule type="cellIs" dxfId="1481" priority="1084" stopIfTrue="1" operator="equal">
      <formula>4987</formula>
    </cfRule>
  </conditionalFormatting>
  <conditionalFormatting sqref="F268">
    <cfRule type="cellIs" dxfId="1480" priority="1085" stopIfTrue="1" operator="equal">
      <formula>4987</formula>
    </cfRule>
  </conditionalFormatting>
  <conditionalFormatting sqref="J268">
    <cfRule type="cellIs" dxfId="1479" priority="1086" operator="lessThan">
      <formula>0</formula>
    </cfRule>
  </conditionalFormatting>
  <conditionalFormatting sqref="F269:F270">
    <cfRule type="cellIs" dxfId="1478" priority="1087" stopIfTrue="1" operator="equal">
      <formula>4987</formula>
    </cfRule>
  </conditionalFormatting>
  <conditionalFormatting sqref="F269:F270">
    <cfRule type="cellIs" dxfId="1477" priority="1088" stopIfTrue="1" operator="equal">
      <formula>4987</formula>
    </cfRule>
  </conditionalFormatting>
  <conditionalFormatting sqref="J269:J270">
    <cfRule type="cellIs" dxfId="1476" priority="1089" operator="lessThan">
      <formula>0</formula>
    </cfRule>
  </conditionalFormatting>
  <conditionalFormatting sqref="F301:F302">
    <cfRule type="cellIs" dxfId="1475" priority="1090" stopIfTrue="1" operator="equal">
      <formula>4987</formula>
    </cfRule>
  </conditionalFormatting>
  <conditionalFormatting sqref="F301:F302">
    <cfRule type="cellIs" dxfId="1474" priority="1091" stopIfTrue="1" operator="equal">
      <formula>4987</formula>
    </cfRule>
  </conditionalFormatting>
  <conditionalFormatting sqref="J301:J302">
    <cfRule type="cellIs" dxfId="1473" priority="1092" operator="lessThan">
      <formula>0</formula>
    </cfRule>
  </conditionalFormatting>
  <conditionalFormatting sqref="F303">
    <cfRule type="cellIs" dxfId="1472" priority="1093" stopIfTrue="1" operator="equal">
      <formula>4987</formula>
    </cfRule>
  </conditionalFormatting>
  <conditionalFormatting sqref="F303">
    <cfRule type="cellIs" dxfId="1471" priority="1094" stopIfTrue="1" operator="equal">
      <formula>4987</formula>
    </cfRule>
  </conditionalFormatting>
  <conditionalFormatting sqref="J303">
    <cfRule type="cellIs" dxfId="1470" priority="1095" operator="lessThan">
      <formula>0</formula>
    </cfRule>
  </conditionalFormatting>
  <conditionalFormatting sqref="F304:F305">
    <cfRule type="cellIs" dxfId="1469" priority="1096" stopIfTrue="1" operator="equal">
      <formula>4987</formula>
    </cfRule>
  </conditionalFormatting>
  <conditionalFormatting sqref="F304:F305">
    <cfRule type="cellIs" dxfId="1468" priority="1097" stopIfTrue="1" operator="equal">
      <formula>4987</formula>
    </cfRule>
  </conditionalFormatting>
  <conditionalFormatting sqref="J304:J305">
    <cfRule type="cellIs" dxfId="1467" priority="1098" operator="lessThan">
      <formula>0</formula>
    </cfRule>
  </conditionalFormatting>
  <conditionalFormatting sqref="F296">
    <cfRule type="cellIs" dxfId="1466" priority="1100" stopIfTrue="1" operator="equal">
      <formula>4987</formula>
    </cfRule>
  </conditionalFormatting>
  <conditionalFormatting sqref="J296">
    <cfRule type="cellIs" dxfId="1465" priority="1101" operator="lessThan">
      <formula>0</formula>
    </cfRule>
  </conditionalFormatting>
  <conditionalFormatting sqref="F297:F298">
    <cfRule type="cellIs" dxfId="1464" priority="1102" stopIfTrue="1" operator="equal">
      <formula>4987</formula>
    </cfRule>
  </conditionalFormatting>
  <conditionalFormatting sqref="F297:F298">
    <cfRule type="cellIs" dxfId="1463" priority="1103" stopIfTrue="1" operator="equal">
      <formula>4987</formula>
    </cfRule>
  </conditionalFormatting>
  <conditionalFormatting sqref="J297:J298">
    <cfRule type="cellIs" dxfId="1462" priority="1104" operator="lessThan">
      <formula>0</formula>
    </cfRule>
  </conditionalFormatting>
  <conditionalFormatting sqref="F299:F300">
    <cfRule type="cellIs" dxfId="1461" priority="1105" stopIfTrue="1" operator="equal">
      <formula>4987</formula>
    </cfRule>
  </conditionalFormatting>
  <conditionalFormatting sqref="F299:F300">
    <cfRule type="cellIs" dxfId="1460" priority="1106" stopIfTrue="1" operator="equal">
      <formula>4987</formula>
    </cfRule>
  </conditionalFormatting>
  <conditionalFormatting sqref="J299:J300">
    <cfRule type="cellIs" dxfId="1459" priority="1107" operator="lessThan">
      <formula>0</formula>
    </cfRule>
  </conditionalFormatting>
  <conditionalFormatting sqref="J312">
    <cfRule type="cellIs" dxfId="1458" priority="1108" operator="lessThan">
      <formula>0</formula>
    </cfRule>
  </conditionalFormatting>
  <conditionalFormatting sqref="J321">
    <cfRule type="cellIs" dxfId="1457" priority="1109" operator="lessThan">
      <formula>0</formula>
    </cfRule>
  </conditionalFormatting>
  <conditionalFormatting sqref="J325">
    <cfRule type="cellIs" dxfId="1456" priority="1110" operator="lessThan">
      <formula>0</formula>
    </cfRule>
  </conditionalFormatting>
  <conditionalFormatting sqref="J332">
    <cfRule type="cellIs" dxfId="1455" priority="1111" operator="lessThan">
      <formula>0</formula>
    </cfRule>
  </conditionalFormatting>
  <conditionalFormatting sqref="F377 F382:F383">
    <cfRule type="cellIs" dxfId="1454" priority="1113" stopIfTrue="1" operator="equal">
      <formula>4987</formula>
    </cfRule>
  </conditionalFormatting>
  <conditionalFormatting sqref="F377 F382:F383">
    <cfRule type="cellIs" dxfId="1453" priority="1114" stopIfTrue="1" operator="equal">
      <formula>4987</formula>
    </cfRule>
  </conditionalFormatting>
  <conditionalFormatting sqref="J376">
    <cfRule type="cellIs" dxfId="1452" priority="1115" operator="lessThan">
      <formula>0</formula>
    </cfRule>
  </conditionalFormatting>
  <conditionalFormatting sqref="J377 J382:J383">
    <cfRule type="cellIs" dxfId="1451" priority="1116" operator="lessThan">
      <formula>0</formula>
    </cfRule>
  </conditionalFormatting>
  <conditionalFormatting sqref="F404">
    <cfRule type="cellIs" dxfId="1450" priority="1117" stopIfTrue="1" operator="equal">
      <formula>4987</formula>
    </cfRule>
  </conditionalFormatting>
  <conditionalFormatting sqref="F404">
    <cfRule type="cellIs" dxfId="1449" priority="1118" stopIfTrue="1" operator="equal">
      <formula>4987</formula>
    </cfRule>
  </conditionalFormatting>
  <conditionalFormatting sqref="J403">
    <cfRule type="cellIs" dxfId="1448" priority="1119" operator="lessThan">
      <formula>0</formula>
    </cfRule>
  </conditionalFormatting>
  <conditionalFormatting sqref="J404">
    <cfRule type="cellIs" dxfId="1447" priority="1120" operator="lessThan">
      <formula>0</formula>
    </cfRule>
  </conditionalFormatting>
  <conditionalFormatting sqref="F380:F381">
    <cfRule type="cellIs" dxfId="1446" priority="1121" stopIfTrue="1" operator="equal">
      <formula>4987</formula>
    </cfRule>
  </conditionalFormatting>
  <conditionalFormatting sqref="F380:F381">
    <cfRule type="cellIs" dxfId="1445" priority="1122" stopIfTrue="1" operator="equal">
      <formula>4987</formula>
    </cfRule>
  </conditionalFormatting>
  <conditionalFormatting sqref="J380:J381">
    <cfRule type="cellIs" dxfId="1444" priority="1123" operator="lessThan">
      <formula>0</formula>
    </cfRule>
  </conditionalFormatting>
  <conditionalFormatting sqref="F378:F379">
    <cfRule type="cellIs" dxfId="1443" priority="1124" stopIfTrue="1" operator="equal">
      <formula>4987</formula>
    </cfRule>
  </conditionalFormatting>
  <conditionalFormatting sqref="F378:F379">
    <cfRule type="cellIs" dxfId="1442" priority="1125" stopIfTrue="1" operator="equal">
      <formula>4987</formula>
    </cfRule>
  </conditionalFormatting>
  <conditionalFormatting sqref="J378:J379">
    <cfRule type="cellIs" dxfId="1441" priority="1126" operator="lessThan">
      <formula>0</formula>
    </cfRule>
  </conditionalFormatting>
  <conditionalFormatting sqref="F384">
    <cfRule type="cellIs" dxfId="1440" priority="1127" stopIfTrue="1" operator="equal">
      <formula>4987</formula>
    </cfRule>
  </conditionalFormatting>
  <conditionalFormatting sqref="F384">
    <cfRule type="cellIs" dxfId="1439" priority="1128" stopIfTrue="1" operator="equal">
      <formula>4987</formula>
    </cfRule>
  </conditionalFormatting>
  <conditionalFormatting sqref="J384">
    <cfRule type="cellIs" dxfId="1438" priority="1129" operator="lessThan">
      <formula>0</formula>
    </cfRule>
  </conditionalFormatting>
  <conditionalFormatting sqref="J1475:J1477">
    <cfRule type="cellIs" dxfId="1437" priority="636" operator="lessThan">
      <formula>0</formula>
    </cfRule>
  </conditionalFormatting>
  <conditionalFormatting sqref="J405">
    <cfRule type="cellIs" dxfId="1436" priority="1130" operator="lessThan">
      <formula>0</formula>
    </cfRule>
  </conditionalFormatting>
  <conditionalFormatting sqref="F421:F422">
    <cfRule type="cellIs" dxfId="1435" priority="1131" stopIfTrue="1" operator="equal">
      <formula>4987</formula>
    </cfRule>
  </conditionalFormatting>
  <conditionalFormatting sqref="F421:F422">
    <cfRule type="cellIs" dxfId="1434" priority="1132" stopIfTrue="1" operator="equal">
      <formula>4987</formula>
    </cfRule>
  </conditionalFormatting>
  <conditionalFormatting sqref="J420">
    <cfRule type="cellIs" dxfId="1433" priority="1133" operator="lessThan">
      <formula>0</formula>
    </cfRule>
  </conditionalFormatting>
  <conditionalFormatting sqref="J421:J422">
    <cfRule type="cellIs" dxfId="1432" priority="1134" operator="lessThan">
      <formula>0</formula>
    </cfRule>
  </conditionalFormatting>
  <conditionalFormatting sqref="J430">
    <cfRule type="cellIs" dxfId="1431" priority="1135" operator="lessThan">
      <formula>0</formula>
    </cfRule>
  </conditionalFormatting>
  <conditionalFormatting sqref="F423 F425:F426">
    <cfRule type="cellIs" dxfId="1430" priority="1136" stopIfTrue="1" operator="equal">
      <formula>4987</formula>
    </cfRule>
  </conditionalFormatting>
  <conditionalFormatting sqref="F423 F425:F426">
    <cfRule type="cellIs" dxfId="1429" priority="1137" stopIfTrue="1" operator="equal">
      <formula>4987</formula>
    </cfRule>
  </conditionalFormatting>
  <conditionalFormatting sqref="J423 J425:J426">
    <cfRule type="cellIs" dxfId="1428" priority="1138" operator="lessThan">
      <formula>0</formula>
    </cfRule>
  </conditionalFormatting>
  <conditionalFormatting sqref="F424">
    <cfRule type="cellIs" dxfId="1427" priority="1139" stopIfTrue="1" operator="equal">
      <formula>4987</formula>
    </cfRule>
  </conditionalFormatting>
  <conditionalFormatting sqref="F424">
    <cfRule type="cellIs" dxfId="1426" priority="1140" stopIfTrue="1" operator="equal">
      <formula>4987</formula>
    </cfRule>
  </conditionalFormatting>
  <conditionalFormatting sqref="J424">
    <cfRule type="cellIs" dxfId="1425" priority="1141" operator="lessThan">
      <formula>0</formula>
    </cfRule>
  </conditionalFormatting>
  <conditionalFormatting sqref="F1473:F1474">
    <cfRule type="cellIs" dxfId="1424" priority="655" stopIfTrue="1" operator="equal">
      <formula>4987</formula>
    </cfRule>
  </conditionalFormatting>
  <conditionalFormatting sqref="F1473:F1474">
    <cfRule type="cellIs" dxfId="1423" priority="656" stopIfTrue="1" operator="equal">
      <formula>4987</formula>
    </cfRule>
  </conditionalFormatting>
  <conditionalFormatting sqref="J1473:J1474">
    <cfRule type="cellIs" dxfId="1422" priority="657" operator="lessThan">
      <formula>0</formula>
    </cfRule>
  </conditionalFormatting>
  <conditionalFormatting sqref="J1480:J1482">
    <cfRule type="cellIs" dxfId="1421" priority="653" operator="lessThan">
      <formula>0</formula>
    </cfRule>
  </conditionalFormatting>
  <conditionalFormatting sqref="J1467:J1469">
    <cfRule type="cellIs" dxfId="1420" priority="654" operator="lessThan">
      <formula>0</formula>
    </cfRule>
  </conditionalFormatting>
  <conditionalFormatting sqref="J1470">
    <cfRule type="cellIs" dxfId="1419" priority="664" operator="lessThan">
      <formula>0</formula>
    </cfRule>
  </conditionalFormatting>
  <conditionalFormatting sqref="F1478:F1479">
    <cfRule type="cellIs" dxfId="1418" priority="666" stopIfTrue="1" operator="equal">
      <formula>4987</formula>
    </cfRule>
  </conditionalFormatting>
  <conditionalFormatting sqref="F1470">
    <cfRule type="cellIs" dxfId="1417" priority="663" stopIfTrue="1" operator="equal">
      <formula>4987</formula>
    </cfRule>
  </conditionalFormatting>
  <conditionalFormatting sqref="J1543">
    <cfRule type="cellIs" dxfId="1416" priority="669" operator="lessThan">
      <formula>0</formula>
    </cfRule>
  </conditionalFormatting>
  <conditionalFormatting sqref="J1478:J1479">
    <cfRule type="cellIs" dxfId="1415" priority="670" operator="lessThan">
      <formula>0</formula>
    </cfRule>
  </conditionalFormatting>
  <conditionalFormatting sqref="F1489:F1490">
    <cfRule type="cellIs" dxfId="1414" priority="671" stopIfTrue="1" operator="equal">
      <formula>4987</formula>
    </cfRule>
  </conditionalFormatting>
  <conditionalFormatting sqref="J1489:J1490">
    <cfRule type="cellIs" dxfId="1413" priority="673" operator="lessThan">
      <formula>0</formula>
    </cfRule>
  </conditionalFormatting>
  <conditionalFormatting sqref="F1508:F1509">
    <cfRule type="cellIs" dxfId="1412" priority="674" stopIfTrue="1" operator="equal">
      <formula>4987</formula>
    </cfRule>
  </conditionalFormatting>
  <conditionalFormatting sqref="F1508:F1509">
    <cfRule type="cellIs" dxfId="1411" priority="675" stopIfTrue="1" operator="equal">
      <formula>4987</formula>
    </cfRule>
  </conditionalFormatting>
  <conditionalFormatting sqref="J1508:J1509">
    <cfRule type="cellIs" dxfId="1410" priority="676" operator="lessThan">
      <formula>0</formula>
    </cfRule>
  </conditionalFormatting>
  <conditionalFormatting sqref="F1486:F1488">
    <cfRule type="cellIs" dxfId="1409" priority="678" stopIfTrue="1" operator="equal">
      <formula>4987</formula>
    </cfRule>
  </conditionalFormatting>
  <conditionalFormatting sqref="F1486:F1488">
    <cfRule type="cellIs" dxfId="1408" priority="679" stopIfTrue="1" operator="equal">
      <formula>4987</formula>
    </cfRule>
  </conditionalFormatting>
  <conditionalFormatting sqref="F1493:F1494">
    <cfRule type="cellIs" dxfId="1407" priority="681" stopIfTrue="1" operator="equal">
      <formula>4987</formula>
    </cfRule>
  </conditionalFormatting>
  <conditionalFormatting sqref="F1493:F1494">
    <cfRule type="cellIs" dxfId="1406" priority="682" stopIfTrue="1" operator="equal">
      <formula>4987</formula>
    </cfRule>
  </conditionalFormatting>
  <conditionalFormatting sqref="J1486:J1488">
    <cfRule type="cellIs" dxfId="1405" priority="677" operator="lessThan">
      <formula>0</formula>
    </cfRule>
  </conditionalFormatting>
  <conditionalFormatting sqref="J1510:J1511">
    <cfRule type="cellIs" dxfId="1404" priority="685" operator="lessThan">
      <formula>0</formula>
    </cfRule>
  </conditionalFormatting>
  <conditionalFormatting sqref="J1512:J1540">
    <cfRule type="cellIs" dxfId="1403" priority="688" operator="lessThan">
      <formula>0</formula>
    </cfRule>
  </conditionalFormatting>
  <conditionalFormatting sqref="F1512:F1540">
    <cfRule type="cellIs" dxfId="1402" priority="686" stopIfTrue="1" operator="equal">
      <formula>4987</formula>
    </cfRule>
  </conditionalFormatting>
  <conditionalFormatting sqref="F1512:F1540">
    <cfRule type="cellIs" dxfId="1401" priority="687" stopIfTrue="1" operator="equal">
      <formula>4987</formula>
    </cfRule>
  </conditionalFormatting>
  <conditionalFormatting sqref="F1457">
    <cfRule type="cellIs" dxfId="1400" priority="694" stopIfTrue="1" operator="equal">
      <formula>4987</formula>
    </cfRule>
  </conditionalFormatting>
  <conditionalFormatting sqref="F1457">
    <cfRule type="cellIs" dxfId="1399" priority="695" stopIfTrue="1" operator="equal">
      <formula>4987</formula>
    </cfRule>
  </conditionalFormatting>
  <conditionalFormatting sqref="J1456">
    <cfRule type="cellIs" dxfId="1398" priority="696" operator="lessThan">
      <formula>0</formula>
    </cfRule>
  </conditionalFormatting>
  <conditionalFormatting sqref="J1458">
    <cfRule type="cellIs" dxfId="1397" priority="701" operator="lessThan">
      <formula>0</formula>
    </cfRule>
  </conditionalFormatting>
  <conditionalFormatting sqref="F1184:F1194">
    <cfRule type="cellIs" dxfId="1396" priority="708" stopIfTrue="1" operator="equal">
      <formula>4987</formula>
    </cfRule>
  </conditionalFormatting>
  <conditionalFormatting sqref="F1459:F1460">
    <cfRule type="cellIs" dxfId="1395" priority="705" stopIfTrue="1" operator="equal">
      <formula>4987</formula>
    </cfRule>
  </conditionalFormatting>
  <conditionalFormatting sqref="F1156:F1158">
    <cfRule type="cellIs" dxfId="1394" priority="711" stopIfTrue="1" operator="equal">
      <formula>4987</formula>
    </cfRule>
  </conditionalFormatting>
  <conditionalFormatting sqref="F1184:F1194">
    <cfRule type="cellIs" dxfId="1393" priority="709" stopIfTrue="1" operator="equal">
      <formula>4987</formula>
    </cfRule>
  </conditionalFormatting>
  <conditionalFormatting sqref="J1155">
    <cfRule type="cellIs" dxfId="1392" priority="714" operator="lessThan">
      <formula>0</formula>
    </cfRule>
  </conditionalFormatting>
  <conditionalFormatting sqref="F1214:F1216">
    <cfRule type="cellIs" dxfId="1391" priority="718" stopIfTrue="1" operator="equal">
      <formula>4987</formula>
    </cfRule>
  </conditionalFormatting>
  <conditionalFormatting sqref="F1214:F1216">
    <cfRule type="cellIs" dxfId="1390" priority="719" stopIfTrue="1" operator="equal">
      <formula>4987</formula>
    </cfRule>
  </conditionalFormatting>
  <conditionalFormatting sqref="J1409 J1401:J1402">
    <cfRule type="cellIs" dxfId="1389" priority="721" operator="lessThan">
      <formula>0</formula>
    </cfRule>
  </conditionalFormatting>
  <conditionalFormatting sqref="F1409 F1401:F1402">
    <cfRule type="cellIs" dxfId="1388" priority="723" stopIfTrue="1" operator="equal">
      <formula>4987</formula>
    </cfRule>
  </conditionalFormatting>
  <conditionalFormatting sqref="F1230">
    <cfRule type="cellIs" dxfId="1387" priority="727" stopIfTrue="1" operator="equal">
      <formula>4987</formula>
    </cfRule>
  </conditionalFormatting>
  <conditionalFormatting sqref="F1230">
    <cfRule type="cellIs" dxfId="1386" priority="728" stopIfTrue="1" operator="equal">
      <formula>4987</formula>
    </cfRule>
  </conditionalFormatting>
  <conditionalFormatting sqref="F1232">
    <cfRule type="cellIs" dxfId="1385" priority="731" stopIfTrue="1" operator="equal">
      <formula>4987</formula>
    </cfRule>
  </conditionalFormatting>
  <conditionalFormatting sqref="J1231">
    <cfRule type="cellIs" dxfId="1384" priority="733" operator="lessThan">
      <formula>0</formula>
    </cfRule>
  </conditionalFormatting>
  <conditionalFormatting sqref="J507:J521 J526 J530 J583 J593:J607 J621:J622 J648 J671:J674 J726:J727 J747 J611:J616 J736:J737 J658:J660">
    <cfRule type="cellIs" dxfId="1383" priority="742" operator="lessThan">
      <formula>0</formula>
    </cfRule>
  </conditionalFormatting>
  <conditionalFormatting sqref="F494:F496">
    <cfRule type="cellIs" dxfId="1382" priority="743" stopIfTrue="1" operator="equal">
      <formula>4987</formula>
    </cfRule>
  </conditionalFormatting>
  <conditionalFormatting sqref="J571">
    <cfRule type="cellIs" dxfId="1381" priority="748" operator="lessThan">
      <formula>0</formula>
    </cfRule>
  </conditionalFormatting>
  <conditionalFormatting sqref="F497:F498">
    <cfRule type="cellIs" dxfId="1380" priority="750" stopIfTrue="1" operator="equal">
      <formula>4987</formula>
    </cfRule>
  </conditionalFormatting>
  <conditionalFormatting sqref="F499:F500">
    <cfRule type="cellIs" dxfId="1379" priority="753" stopIfTrue="1" operator="equal">
      <formula>4987</formula>
    </cfRule>
  </conditionalFormatting>
  <conditionalFormatting sqref="F501:F502">
    <cfRule type="cellIs" dxfId="1378" priority="756" stopIfTrue="1" operator="equal">
      <formula>4987</formula>
    </cfRule>
  </conditionalFormatting>
  <conditionalFormatting sqref="F503:F504">
    <cfRule type="cellIs" dxfId="1377" priority="759" stopIfTrue="1" operator="equal">
      <formula>4987</formula>
    </cfRule>
  </conditionalFormatting>
  <conditionalFormatting sqref="F505:F506">
    <cfRule type="cellIs" dxfId="1376" priority="762" stopIfTrue="1" operator="equal">
      <formula>4987</formula>
    </cfRule>
  </conditionalFormatting>
  <conditionalFormatting sqref="F503:F504">
    <cfRule type="cellIs" dxfId="1375" priority="758" stopIfTrue="1" operator="equal">
      <formula>4987</formula>
    </cfRule>
  </conditionalFormatting>
  <conditionalFormatting sqref="F508:F509">
    <cfRule type="cellIs" dxfId="1374" priority="765" stopIfTrue="1" operator="equal">
      <formula>4987</formula>
    </cfRule>
  </conditionalFormatting>
  <conditionalFormatting sqref="J503:J504">
    <cfRule type="cellIs" dxfId="1373" priority="760" operator="lessThan">
      <formula>0</formula>
    </cfRule>
  </conditionalFormatting>
  <conditionalFormatting sqref="F505:F506">
    <cfRule type="cellIs" dxfId="1372" priority="761" stopIfTrue="1" operator="equal">
      <formula>4987</formula>
    </cfRule>
  </conditionalFormatting>
  <conditionalFormatting sqref="F510">
    <cfRule type="cellIs" dxfId="1371" priority="768" stopIfTrue="1" operator="equal">
      <formula>4987</formula>
    </cfRule>
  </conditionalFormatting>
  <conditionalFormatting sqref="F510">
    <cfRule type="cellIs" dxfId="1370" priority="769" stopIfTrue="1" operator="equal">
      <formula>4987</formula>
    </cfRule>
  </conditionalFormatting>
  <conditionalFormatting sqref="F511:F521">
    <cfRule type="cellIs" dxfId="1369" priority="770" stopIfTrue="1" operator="equal">
      <formula>4987</formula>
    </cfRule>
  </conditionalFormatting>
  <conditionalFormatting sqref="F527:F528">
    <cfRule type="cellIs" dxfId="1368" priority="773" stopIfTrue="1" operator="equal">
      <formula>4987</formula>
    </cfRule>
  </conditionalFormatting>
  <conditionalFormatting sqref="F529">
    <cfRule type="cellIs" dxfId="1367" priority="775" stopIfTrue="1" operator="equal">
      <formula>4987</formula>
    </cfRule>
  </conditionalFormatting>
  <conditionalFormatting sqref="J537">
    <cfRule type="cellIs" dxfId="1366" priority="779" operator="lessThan">
      <formula>0</formula>
    </cfRule>
  </conditionalFormatting>
  <conditionalFormatting sqref="F531:F532">
    <cfRule type="cellIs" dxfId="1365" priority="783" stopIfTrue="1" operator="equal">
      <formula>4987</formula>
    </cfRule>
  </conditionalFormatting>
  <conditionalFormatting sqref="F533">
    <cfRule type="cellIs" dxfId="1364" priority="784" stopIfTrue="1" operator="equal">
      <formula>4987</formula>
    </cfRule>
  </conditionalFormatting>
  <conditionalFormatting sqref="F534:F535">
    <cfRule type="cellIs" dxfId="1363" priority="787" stopIfTrue="1" operator="equal">
      <formula>4987</formula>
    </cfRule>
  </conditionalFormatting>
  <conditionalFormatting sqref="J750">
    <cfRule type="cellIs" dxfId="1362" priority="1142" operator="lessThan">
      <formula>0</formula>
    </cfRule>
  </conditionalFormatting>
  <conditionalFormatting sqref="J755">
    <cfRule type="cellIs" dxfId="1361" priority="1143" operator="lessThan">
      <formula>0</formula>
    </cfRule>
  </conditionalFormatting>
  <conditionalFormatting sqref="J766">
    <cfRule type="cellIs" dxfId="1360" priority="1144" operator="lessThan">
      <formula>0</formula>
    </cfRule>
  </conditionalFormatting>
  <conditionalFormatting sqref="F766">
    <cfRule type="cellIs" dxfId="1359" priority="1145" stopIfTrue="1" operator="equal">
      <formula>4987</formula>
    </cfRule>
  </conditionalFormatting>
  <conditionalFormatting sqref="F766">
    <cfRule type="cellIs" dxfId="1358" priority="1146" stopIfTrue="1" operator="equal">
      <formula>4987</formula>
    </cfRule>
  </conditionalFormatting>
  <conditionalFormatting sqref="J761">
    <cfRule type="cellIs" dxfId="1357" priority="1147" operator="lessThan">
      <formula>0</formula>
    </cfRule>
  </conditionalFormatting>
  <conditionalFormatting sqref="J765">
    <cfRule type="cellIs" dxfId="1356" priority="1148" operator="lessThan">
      <formula>0</formula>
    </cfRule>
  </conditionalFormatting>
  <conditionalFormatting sqref="F768:F769">
    <cfRule type="cellIs" dxfId="1355" priority="1149" stopIfTrue="1" operator="equal">
      <formula>4987</formula>
    </cfRule>
  </conditionalFormatting>
  <conditionalFormatting sqref="J768:J769">
    <cfRule type="cellIs" dxfId="1354" priority="1151" operator="lessThan">
      <formula>0</formula>
    </cfRule>
  </conditionalFormatting>
  <conditionalFormatting sqref="J770:J771">
    <cfRule type="cellIs" dxfId="1353" priority="1152" operator="lessThan">
      <formula>0</formula>
    </cfRule>
  </conditionalFormatting>
  <conditionalFormatting sqref="F770:F771">
    <cfRule type="cellIs" dxfId="1352" priority="1153" stopIfTrue="1" operator="equal">
      <formula>4987</formula>
    </cfRule>
  </conditionalFormatting>
  <conditionalFormatting sqref="F770:F771">
    <cfRule type="cellIs" dxfId="1351" priority="1154" stopIfTrue="1" operator="equal">
      <formula>4987</formula>
    </cfRule>
  </conditionalFormatting>
  <conditionalFormatting sqref="J774:J775">
    <cfRule type="cellIs" dxfId="1350" priority="1155" operator="lessThan">
      <formula>0</formula>
    </cfRule>
  </conditionalFormatting>
  <conditionalFormatting sqref="F778:F779">
    <cfRule type="cellIs" dxfId="1349" priority="1159" stopIfTrue="1" operator="equal">
      <formula>4987</formula>
    </cfRule>
  </conditionalFormatting>
  <conditionalFormatting sqref="F778:F779">
    <cfRule type="cellIs" dxfId="1348" priority="1160" stopIfTrue="1" operator="equal">
      <formula>4987</formula>
    </cfRule>
  </conditionalFormatting>
  <conditionalFormatting sqref="J782">
    <cfRule type="cellIs" dxfId="1347" priority="1161" operator="lessThan">
      <formula>0</formula>
    </cfRule>
  </conditionalFormatting>
  <conditionalFormatting sqref="F782">
    <cfRule type="cellIs" dxfId="1346" priority="1162" stopIfTrue="1" operator="equal">
      <formula>4987</formula>
    </cfRule>
  </conditionalFormatting>
  <conditionalFormatting sqref="F782">
    <cfRule type="cellIs" dxfId="1345" priority="1163" stopIfTrue="1" operator="equal">
      <formula>4987</formula>
    </cfRule>
  </conditionalFormatting>
  <conditionalFormatting sqref="F783">
    <cfRule type="cellIs" dxfId="1344" priority="1164" stopIfTrue="1" operator="equal">
      <formula>4987</formula>
    </cfRule>
  </conditionalFormatting>
  <conditionalFormatting sqref="F783">
    <cfRule type="cellIs" dxfId="1343" priority="1165" stopIfTrue="1" operator="equal">
      <formula>4987</formula>
    </cfRule>
  </conditionalFormatting>
  <conditionalFormatting sqref="J783">
    <cfRule type="cellIs" dxfId="1342" priority="1166" operator="lessThan">
      <formula>0</formula>
    </cfRule>
  </conditionalFormatting>
  <conditionalFormatting sqref="J784:J785">
    <cfRule type="cellIs" dxfId="1341" priority="1167" operator="lessThan">
      <formula>0</formula>
    </cfRule>
  </conditionalFormatting>
  <conditionalFormatting sqref="F784:F785">
    <cfRule type="cellIs" dxfId="1340" priority="1168" stopIfTrue="1" operator="equal">
      <formula>4987</formula>
    </cfRule>
  </conditionalFormatting>
  <conditionalFormatting sqref="F784:F785">
    <cfRule type="cellIs" dxfId="1339" priority="1169" stopIfTrue="1" operator="equal">
      <formula>4987</formula>
    </cfRule>
  </conditionalFormatting>
  <conditionalFormatting sqref="J788">
    <cfRule type="cellIs" dxfId="1338" priority="1170" operator="lessThan">
      <formula>0</formula>
    </cfRule>
  </conditionalFormatting>
  <conditionalFormatting sqref="F788">
    <cfRule type="cellIs" dxfId="1337" priority="1171" stopIfTrue="1" operator="equal">
      <formula>4987</formula>
    </cfRule>
  </conditionalFormatting>
  <conditionalFormatting sqref="F788">
    <cfRule type="cellIs" dxfId="1336" priority="1172" stopIfTrue="1" operator="equal">
      <formula>4987</formula>
    </cfRule>
  </conditionalFormatting>
  <conditionalFormatting sqref="J875">
    <cfRule type="cellIs" dxfId="1335" priority="1173" operator="lessThan">
      <formula>0</formula>
    </cfRule>
  </conditionalFormatting>
  <conditionalFormatting sqref="J882">
    <cfRule type="cellIs" dxfId="1334" priority="1174" operator="lessThan">
      <formula>0</formula>
    </cfRule>
  </conditionalFormatting>
  <conditionalFormatting sqref="J907">
    <cfRule type="cellIs" dxfId="1333" priority="1175" operator="lessThan">
      <formula>0</formula>
    </cfRule>
  </conditionalFormatting>
  <conditionalFormatting sqref="J910:J912">
    <cfRule type="cellIs" dxfId="1332" priority="1176" operator="lessThan">
      <formula>0</formula>
    </cfRule>
  </conditionalFormatting>
  <conditionalFormatting sqref="F910:F912">
    <cfRule type="cellIs" dxfId="1331" priority="1177" stopIfTrue="1" operator="equal">
      <formula>4987</formula>
    </cfRule>
  </conditionalFormatting>
  <conditionalFormatting sqref="F910:F912">
    <cfRule type="cellIs" dxfId="1330" priority="1178" stopIfTrue="1" operator="equal">
      <formula>4987</formula>
    </cfRule>
  </conditionalFormatting>
  <conditionalFormatting sqref="J913:J920">
    <cfRule type="cellIs" dxfId="1329" priority="1179" operator="lessThan">
      <formula>0</formula>
    </cfRule>
  </conditionalFormatting>
  <conditionalFormatting sqref="F913:F920">
    <cfRule type="cellIs" dxfId="1328" priority="1181" stopIfTrue="1" operator="equal">
      <formula>4987</formula>
    </cfRule>
  </conditionalFormatting>
  <conditionalFormatting sqref="J888:J889">
    <cfRule type="cellIs" dxfId="1327" priority="1182" operator="lessThan">
      <formula>0</formula>
    </cfRule>
  </conditionalFormatting>
  <conditionalFormatting sqref="F888:F889">
    <cfRule type="cellIs" dxfId="1326" priority="1183" stopIfTrue="1" operator="equal">
      <formula>4987</formula>
    </cfRule>
  </conditionalFormatting>
  <conditionalFormatting sqref="F888:F889">
    <cfRule type="cellIs" dxfId="1325" priority="1184" stopIfTrue="1" operator="equal">
      <formula>4987</formula>
    </cfRule>
  </conditionalFormatting>
  <conditionalFormatting sqref="F883:F885">
    <cfRule type="cellIs" dxfId="1324" priority="1185" stopIfTrue="1" operator="equal">
      <formula>4987</formula>
    </cfRule>
  </conditionalFormatting>
  <conditionalFormatting sqref="F883:F885">
    <cfRule type="cellIs" dxfId="1323" priority="1186" stopIfTrue="1" operator="equal">
      <formula>4987</formula>
    </cfRule>
  </conditionalFormatting>
  <conditionalFormatting sqref="J883:J885">
    <cfRule type="cellIs" dxfId="1322" priority="1187" operator="lessThan">
      <formula>0</formula>
    </cfRule>
  </conditionalFormatting>
  <conditionalFormatting sqref="F922:F924">
    <cfRule type="cellIs" dxfId="1321" priority="1188" stopIfTrue="1" operator="equal">
      <formula>4987</formula>
    </cfRule>
  </conditionalFormatting>
  <conditionalFormatting sqref="F922:F924">
    <cfRule type="cellIs" dxfId="1320" priority="1189" stopIfTrue="1" operator="equal">
      <formula>4987</formula>
    </cfRule>
  </conditionalFormatting>
  <conditionalFormatting sqref="J921">
    <cfRule type="cellIs" dxfId="1319" priority="1190" operator="lessThan">
      <formula>0</formula>
    </cfRule>
  </conditionalFormatting>
  <conditionalFormatting sqref="J927:J929">
    <cfRule type="cellIs" dxfId="1318" priority="1191" operator="lessThan">
      <formula>0</formula>
    </cfRule>
  </conditionalFormatting>
  <conditionalFormatting sqref="F927:F929">
    <cfRule type="cellIs" dxfId="1317" priority="1192" stopIfTrue="1" operator="equal">
      <formula>4987</formula>
    </cfRule>
  </conditionalFormatting>
  <conditionalFormatting sqref="F927:F929">
    <cfRule type="cellIs" dxfId="1316" priority="1193" stopIfTrue="1" operator="equal">
      <formula>4987</formula>
    </cfRule>
  </conditionalFormatting>
  <conditionalFormatting sqref="J930:J931">
    <cfRule type="cellIs" dxfId="1315" priority="1194" operator="lessThan">
      <formula>0</formula>
    </cfRule>
  </conditionalFormatting>
  <conditionalFormatting sqref="F930:F931">
    <cfRule type="cellIs" dxfId="1314" priority="1195" stopIfTrue="1" operator="equal">
      <formula>4987</formula>
    </cfRule>
  </conditionalFormatting>
  <conditionalFormatting sqref="F930:F931">
    <cfRule type="cellIs" dxfId="1313" priority="1196" stopIfTrue="1" operator="equal">
      <formula>4987</formula>
    </cfRule>
  </conditionalFormatting>
  <conditionalFormatting sqref="J922:J924">
    <cfRule type="cellIs" dxfId="1312" priority="1197" operator="lessThan">
      <formula>0</formula>
    </cfRule>
  </conditionalFormatting>
  <conditionalFormatting sqref="F925:F926">
    <cfRule type="cellIs" dxfId="1311" priority="1198" stopIfTrue="1" operator="equal">
      <formula>4987</formula>
    </cfRule>
  </conditionalFormatting>
  <conditionalFormatting sqref="F925:F926">
    <cfRule type="cellIs" dxfId="1310" priority="1199" stopIfTrue="1" operator="equal">
      <formula>4987</formula>
    </cfRule>
  </conditionalFormatting>
  <conditionalFormatting sqref="J925:J926">
    <cfRule type="cellIs" dxfId="1309" priority="1200" operator="lessThan">
      <formula>0</formula>
    </cfRule>
  </conditionalFormatting>
  <conditionalFormatting sqref="J934">
    <cfRule type="cellIs" dxfId="1308" priority="1201" operator="lessThan">
      <formula>0</formula>
    </cfRule>
  </conditionalFormatting>
  <conditionalFormatting sqref="F934">
    <cfRule type="cellIs" dxfId="1307" priority="1202" stopIfTrue="1" operator="equal">
      <formula>4987</formula>
    </cfRule>
  </conditionalFormatting>
  <conditionalFormatting sqref="F934">
    <cfRule type="cellIs" dxfId="1306" priority="1203" stopIfTrue="1" operator="equal">
      <formula>4987</formula>
    </cfRule>
  </conditionalFormatting>
  <conditionalFormatting sqref="J935">
    <cfRule type="cellIs" dxfId="1305" priority="1204" operator="lessThan">
      <formula>0</formula>
    </cfRule>
  </conditionalFormatting>
  <conditionalFormatting sqref="J938 J941">
    <cfRule type="cellIs" dxfId="1304" priority="1205" operator="lessThan">
      <formula>0</formula>
    </cfRule>
  </conditionalFormatting>
  <conditionalFormatting sqref="F938 F941">
    <cfRule type="cellIs" dxfId="1303" priority="1206" stopIfTrue="1" operator="equal">
      <formula>4987</formula>
    </cfRule>
  </conditionalFormatting>
  <conditionalFormatting sqref="F938 F941">
    <cfRule type="cellIs" dxfId="1302" priority="1207" stopIfTrue="1" operator="equal">
      <formula>4987</formula>
    </cfRule>
  </conditionalFormatting>
  <conditionalFormatting sqref="J942:J946">
    <cfRule type="cellIs" dxfId="1301" priority="1208" operator="lessThan">
      <formula>0</formula>
    </cfRule>
  </conditionalFormatting>
  <conditionalFormatting sqref="F942:F943">
    <cfRule type="cellIs" dxfId="1300" priority="1209" stopIfTrue="1" operator="equal">
      <formula>4987</formula>
    </cfRule>
  </conditionalFormatting>
  <conditionalFormatting sqref="F942:F943">
    <cfRule type="cellIs" dxfId="1299" priority="1210" stopIfTrue="1" operator="equal">
      <formula>4987</formula>
    </cfRule>
  </conditionalFormatting>
  <conditionalFormatting sqref="J932:J933">
    <cfRule type="cellIs" dxfId="1298" priority="1211" operator="lessThan">
      <formula>0</formula>
    </cfRule>
  </conditionalFormatting>
  <conditionalFormatting sqref="F932:F933">
    <cfRule type="cellIs" dxfId="1297" priority="1212" stopIfTrue="1" operator="equal">
      <formula>4987</formula>
    </cfRule>
  </conditionalFormatting>
  <conditionalFormatting sqref="F932:F933">
    <cfRule type="cellIs" dxfId="1296" priority="1213" stopIfTrue="1" operator="equal">
      <formula>4987</formula>
    </cfRule>
  </conditionalFormatting>
  <conditionalFormatting sqref="J947">
    <cfRule type="cellIs" dxfId="1295" priority="1214" operator="lessThan">
      <formula>0</formula>
    </cfRule>
  </conditionalFormatting>
  <conditionalFormatting sqref="J948:J950">
    <cfRule type="cellIs" dxfId="1294" priority="1215" operator="lessThan">
      <formula>0</formula>
    </cfRule>
  </conditionalFormatting>
  <conditionalFormatting sqref="F948:F950">
    <cfRule type="cellIs" dxfId="1293" priority="1216" stopIfTrue="1" operator="equal">
      <formula>4987</formula>
    </cfRule>
  </conditionalFormatting>
  <conditionalFormatting sqref="F948:F950">
    <cfRule type="cellIs" dxfId="1292" priority="1217" stopIfTrue="1" operator="equal">
      <formula>4987</formula>
    </cfRule>
  </conditionalFormatting>
  <conditionalFormatting sqref="J951:J956">
    <cfRule type="cellIs" dxfId="1291" priority="1218" operator="lessThan">
      <formula>0</formula>
    </cfRule>
  </conditionalFormatting>
  <conditionalFormatting sqref="F951:F956">
    <cfRule type="cellIs" dxfId="1290" priority="1219" stopIfTrue="1" operator="equal">
      <formula>4987</formula>
    </cfRule>
  </conditionalFormatting>
  <conditionalFormatting sqref="F951:F956">
    <cfRule type="cellIs" dxfId="1289" priority="1220" stopIfTrue="1" operator="equal">
      <formula>4987</formula>
    </cfRule>
  </conditionalFormatting>
  <conditionalFormatting sqref="J964">
    <cfRule type="cellIs" dxfId="1288" priority="1221" operator="lessThan">
      <formula>0</formula>
    </cfRule>
  </conditionalFormatting>
  <conditionalFormatting sqref="J939">
    <cfRule type="cellIs" dxfId="1287" priority="1222" operator="lessThan">
      <formula>0</formula>
    </cfRule>
  </conditionalFormatting>
  <conditionalFormatting sqref="F939">
    <cfRule type="cellIs" dxfId="1286" priority="1223" stopIfTrue="1" operator="equal">
      <formula>4987</formula>
    </cfRule>
  </conditionalFormatting>
  <conditionalFormatting sqref="F939">
    <cfRule type="cellIs" dxfId="1285" priority="1224" stopIfTrue="1" operator="equal">
      <formula>4987</formula>
    </cfRule>
  </conditionalFormatting>
  <conditionalFormatting sqref="J940">
    <cfRule type="cellIs" dxfId="1284" priority="1225" operator="lessThan">
      <formula>0</formula>
    </cfRule>
  </conditionalFormatting>
  <conditionalFormatting sqref="F940">
    <cfRule type="cellIs" dxfId="1283" priority="1226" stopIfTrue="1" operator="equal">
      <formula>4987</formula>
    </cfRule>
  </conditionalFormatting>
  <conditionalFormatting sqref="F940">
    <cfRule type="cellIs" dxfId="1282" priority="1227" stopIfTrue="1" operator="equal">
      <formula>4987</formula>
    </cfRule>
  </conditionalFormatting>
  <conditionalFormatting sqref="F978:F980">
    <cfRule type="cellIs" dxfId="1281" priority="1228" stopIfTrue="1" operator="equal">
      <formula>4987</formula>
    </cfRule>
  </conditionalFormatting>
  <conditionalFormatting sqref="F978:F980">
    <cfRule type="cellIs" dxfId="1280" priority="1229" stopIfTrue="1" operator="equal">
      <formula>4987</formula>
    </cfRule>
  </conditionalFormatting>
  <conditionalFormatting sqref="F968:F969">
    <cfRule type="cellIs" dxfId="1279" priority="1230" stopIfTrue="1" operator="equal">
      <formula>4987</formula>
    </cfRule>
  </conditionalFormatting>
  <conditionalFormatting sqref="F968:F969">
    <cfRule type="cellIs" dxfId="1278" priority="1231" stopIfTrue="1" operator="equal">
      <formula>4987</formula>
    </cfRule>
  </conditionalFormatting>
  <conditionalFormatting sqref="F974:F975">
    <cfRule type="cellIs" dxfId="1277" priority="1232" stopIfTrue="1" operator="equal">
      <formula>4987</formula>
    </cfRule>
  </conditionalFormatting>
  <conditionalFormatting sqref="F974:F975">
    <cfRule type="cellIs" dxfId="1276" priority="1233" stopIfTrue="1" operator="equal">
      <formula>4987</formula>
    </cfRule>
  </conditionalFormatting>
  <conditionalFormatting sqref="J978:J980">
    <cfRule type="cellIs" dxfId="1275" priority="1234" operator="lessThan">
      <formula>0</formula>
    </cfRule>
  </conditionalFormatting>
  <conditionalFormatting sqref="J974:J975">
    <cfRule type="cellIs" dxfId="1274" priority="1235" operator="lessThan">
      <formula>0</formula>
    </cfRule>
  </conditionalFormatting>
  <conditionalFormatting sqref="F976:F977">
    <cfRule type="cellIs" dxfId="1273" priority="1236" stopIfTrue="1" operator="equal">
      <formula>4987</formula>
    </cfRule>
  </conditionalFormatting>
  <conditionalFormatting sqref="F976:F977">
    <cfRule type="cellIs" dxfId="1272" priority="1237" stopIfTrue="1" operator="equal">
      <formula>4987</formula>
    </cfRule>
  </conditionalFormatting>
  <conditionalFormatting sqref="J976:J977">
    <cfRule type="cellIs" dxfId="1271" priority="1238" operator="lessThan">
      <formula>0</formula>
    </cfRule>
  </conditionalFormatting>
  <conditionalFormatting sqref="F991:F992">
    <cfRule type="cellIs" dxfId="1270" priority="1239" stopIfTrue="1" operator="equal">
      <formula>4987</formula>
    </cfRule>
  </conditionalFormatting>
  <conditionalFormatting sqref="F991:F992">
    <cfRule type="cellIs" dxfId="1269" priority="1240" stopIfTrue="1" operator="equal">
      <formula>4987</formula>
    </cfRule>
  </conditionalFormatting>
  <conditionalFormatting sqref="J970:J971">
    <cfRule type="cellIs" dxfId="1268" priority="1241" operator="lessThan">
      <formula>0</formula>
    </cfRule>
  </conditionalFormatting>
  <conditionalFormatting sqref="F970:F971">
    <cfRule type="cellIs" dxfId="1267" priority="1242" stopIfTrue="1" operator="equal">
      <formula>4987</formula>
    </cfRule>
  </conditionalFormatting>
  <conditionalFormatting sqref="F970:F971">
    <cfRule type="cellIs" dxfId="1266" priority="1243" stopIfTrue="1" operator="equal">
      <formula>4987</formula>
    </cfRule>
  </conditionalFormatting>
  <conditionalFormatting sqref="J972:J973">
    <cfRule type="cellIs" dxfId="1265" priority="1244" operator="lessThan">
      <formula>0</formula>
    </cfRule>
  </conditionalFormatting>
  <conditionalFormatting sqref="F972:F973">
    <cfRule type="cellIs" dxfId="1264" priority="1245" stopIfTrue="1" operator="equal">
      <formula>4987</formula>
    </cfRule>
  </conditionalFormatting>
  <conditionalFormatting sqref="F972:F973">
    <cfRule type="cellIs" dxfId="1263" priority="1246" stopIfTrue="1" operator="equal">
      <formula>4987</formula>
    </cfRule>
  </conditionalFormatting>
  <conditionalFormatting sqref="J968:J969">
    <cfRule type="cellIs" dxfId="1262" priority="1247" operator="lessThan">
      <formula>0</formula>
    </cfRule>
  </conditionalFormatting>
  <conditionalFormatting sqref="F993:F995">
    <cfRule type="cellIs" dxfId="1261" priority="1248" stopIfTrue="1" operator="equal">
      <formula>4987</formula>
    </cfRule>
  </conditionalFormatting>
  <conditionalFormatting sqref="F993:F995">
    <cfRule type="cellIs" dxfId="1260" priority="1249" stopIfTrue="1" operator="equal">
      <formula>4987</formula>
    </cfRule>
  </conditionalFormatting>
  <conditionalFormatting sqref="J966:J967">
    <cfRule type="cellIs" dxfId="1259" priority="1250" operator="lessThan">
      <formula>0</formula>
    </cfRule>
  </conditionalFormatting>
  <conditionalFormatting sqref="F966:F967">
    <cfRule type="cellIs" dxfId="1258" priority="1251" stopIfTrue="1" operator="equal">
      <formula>4987</formula>
    </cfRule>
  </conditionalFormatting>
  <conditionalFormatting sqref="F966:F967">
    <cfRule type="cellIs" dxfId="1257" priority="1252" stopIfTrue="1" operator="equal">
      <formula>4987</formula>
    </cfRule>
  </conditionalFormatting>
  <conditionalFormatting sqref="F982">
    <cfRule type="cellIs" dxfId="1256" priority="1253" stopIfTrue="1" operator="equal">
      <formula>4987</formula>
    </cfRule>
  </conditionalFormatting>
  <conditionalFormatting sqref="F982">
    <cfRule type="cellIs" dxfId="1255" priority="1254" stopIfTrue="1" operator="equal">
      <formula>4987</formula>
    </cfRule>
  </conditionalFormatting>
  <conditionalFormatting sqref="J981">
    <cfRule type="cellIs" dxfId="1254" priority="1255" operator="lessThan">
      <formula>0</formula>
    </cfRule>
  </conditionalFormatting>
  <conditionalFormatting sqref="J999:J1000">
    <cfRule type="cellIs" dxfId="1253" priority="1256" operator="lessThan">
      <formula>0</formula>
    </cfRule>
  </conditionalFormatting>
  <conditionalFormatting sqref="F999:F1000">
    <cfRule type="cellIs" dxfId="1252" priority="1257" stopIfTrue="1" operator="equal">
      <formula>4987</formula>
    </cfRule>
  </conditionalFormatting>
  <conditionalFormatting sqref="F999:F1000">
    <cfRule type="cellIs" dxfId="1251" priority="1258" stopIfTrue="1" operator="equal">
      <formula>4987</formula>
    </cfRule>
  </conditionalFormatting>
  <conditionalFormatting sqref="J1001:J1003">
    <cfRule type="cellIs" dxfId="1250" priority="1259" operator="lessThan">
      <formula>0</formula>
    </cfRule>
  </conditionalFormatting>
  <conditionalFormatting sqref="J982">
    <cfRule type="cellIs" dxfId="1249" priority="1260" operator="lessThan">
      <formula>0</formula>
    </cfRule>
  </conditionalFormatting>
  <conditionalFormatting sqref="J1004:J1012">
    <cfRule type="cellIs" dxfId="1248" priority="1261" operator="lessThan">
      <formula>0</formula>
    </cfRule>
  </conditionalFormatting>
  <conditionalFormatting sqref="F988:F990">
    <cfRule type="cellIs" dxfId="1247" priority="1262" stopIfTrue="1" operator="equal">
      <formula>4987</formula>
    </cfRule>
  </conditionalFormatting>
  <conditionalFormatting sqref="F988:F990">
    <cfRule type="cellIs" dxfId="1246" priority="1263" stopIfTrue="1" operator="equal">
      <formula>4987</formula>
    </cfRule>
  </conditionalFormatting>
  <conditionalFormatting sqref="J987">
    <cfRule type="cellIs" dxfId="1245" priority="1264" operator="lessThan">
      <formula>0</formula>
    </cfRule>
  </conditionalFormatting>
  <conditionalFormatting sqref="J1023:J1024 J1028">
    <cfRule type="cellIs" dxfId="1244" priority="1265" operator="lessThan">
      <formula>0</formula>
    </cfRule>
  </conditionalFormatting>
  <conditionalFormatting sqref="F1001:F1003">
    <cfRule type="cellIs" dxfId="1243" priority="1266" stopIfTrue="1" operator="equal">
      <formula>4987</formula>
    </cfRule>
  </conditionalFormatting>
  <conditionalFormatting sqref="F1001:F1003">
    <cfRule type="cellIs" dxfId="1242" priority="1267" stopIfTrue="1" operator="equal">
      <formula>4987</formula>
    </cfRule>
  </conditionalFormatting>
  <conditionalFormatting sqref="F1017:F1020">
    <cfRule type="cellIs" dxfId="1241" priority="1268" stopIfTrue="1" operator="equal">
      <formula>4987</formula>
    </cfRule>
  </conditionalFormatting>
  <conditionalFormatting sqref="F1017:F1020">
    <cfRule type="cellIs" dxfId="1240" priority="1269" stopIfTrue="1" operator="equal">
      <formula>4987</formula>
    </cfRule>
  </conditionalFormatting>
  <conditionalFormatting sqref="J1016">
    <cfRule type="cellIs" dxfId="1239" priority="1270" operator="lessThan">
      <formula>0</formula>
    </cfRule>
  </conditionalFormatting>
  <conditionalFormatting sqref="J1072">
    <cfRule type="cellIs" dxfId="1238" priority="1271" operator="lessThan">
      <formula>0</formula>
    </cfRule>
  </conditionalFormatting>
  <conditionalFormatting sqref="F1004:F1012">
    <cfRule type="cellIs" dxfId="1237" priority="1272" stopIfTrue="1" operator="equal">
      <formula>4987</formula>
    </cfRule>
  </conditionalFormatting>
  <conditionalFormatting sqref="F1004:F1012">
    <cfRule type="cellIs" dxfId="1236" priority="1273" stopIfTrue="1" operator="equal">
      <formula>4987</formula>
    </cfRule>
  </conditionalFormatting>
  <conditionalFormatting sqref="F1073:F1074">
    <cfRule type="cellIs" dxfId="1235" priority="1274" stopIfTrue="1" operator="equal">
      <formula>4987</formula>
    </cfRule>
  </conditionalFormatting>
  <conditionalFormatting sqref="F1073:F1074">
    <cfRule type="cellIs" dxfId="1234" priority="1275" stopIfTrue="1" operator="equal">
      <formula>4987</formula>
    </cfRule>
  </conditionalFormatting>
  <conditionalFormatting sqref="F1022 F1024">
    <cfRule type="cellIs" dxfId="1233" priority="1276" stopIfTrue="1" operator="equal">
      <formula>4987</formula>
    </cfRule>
  </conditionalFormatting>
  <conditionalFormatting sqref="F1022 F1024">
    <cfRule type="cellIs" dxfId="1232" priority="1277" stopIfTrue="1" operator="equal">
      <formula>4987</formula>
    </cfRule>
  </conditionalFormatting>
  <conditionalFormatting sqref="J1021 J1023">
    <cfRule type="cellIs" dxfId="1231" priority="1278" operator="lessThan">
      <formula>0</formula>
    </cfRule>
  </conditionalFormatting>
  <conditionalFormatting sqref="J993:J995">
    <cfRule type="cellIs" dxfId="1230" priority="1279" operator="lessThan">
      <formula>0</formula>
    </cfRule>
  </conditionalFormatting>
  <conditionalFormatting sqref="J996:J997">
    <cfRule type="cellIs" dxfId="1229" priority="1280" operator="lessThan">
      <formula>0</formula>
    </cfRule>
  </conditionalFormatting>
  <conditionalFormatting sqref="F996:F997">
    <cfRule type="cellIs" dxfId="1228" priority="1281" stopIfTrue="1" operator="equal">
      <formula>4987</formula>
    </cfRule>
  </conditionalFormatting>
  <conditionalFormatting sqref="F996:F997">
    <cfRule type="cellIs" dxfId="1227" priority="1282" stopIfTrue="1" operator="equal">
      <formula>4987</formula>
    </cfRule>
  </conditionalFormatting>
  <conditionalFormatting sqref="J988:J990">
    <cfRule type="cellIs" dxfId="1226" priority="1283" operator="lessThan">
      <formula>0</formula>
    </cfRule>
  </conditionalFormatting>
  <conditionalFormatting sqref="J991:J992">
    <cfRule type="cellIs" dxfId="1225" priority="1284" operator="lessThan">
      <formula>0</formula>
    </cfRule>
  </conditionalFormatting>
  <conditionalFormatting sqref="F1041:F1043">
    <cfRule type="cellIs" dxfId="1224" priority="1285" stopIfTrue="1" operator="equal">
      <formula>4987</formula>
    </cfRule>
  </conditionalFormatting>
  <conditionalFormatting sqref="F1041:F1043">
    <cfRule type="cellIs" dxfId="1223" priority="1286" stopIfTrue="1" operator="equal">
      <formula>4987</formula>
    </cfRule>
  </conditionalFormatting>
  <conditionalFormatting sqref="F998">
    <cfRule type="cellIs" dxfId="1222" priority="1287" stopIfTrue="1" operator="equal">
      <formula>4987</formula>
    </cfRule>
  </conditionalFormatting>
  <conditionalFormatting sqref="F998">
    <cfRule type="cellIs" dxfId="1221" priority="1288" stopIfTrue="1" operator="equal">
      <formula>4987</formula>
    </cfRule>
  </conditionalFormatting>
  <conditionalFormatting sqref="J998">
    <cfRule type="cellIs" dxfId="1220" priority="1289" operator="lessThan">
      <formula>0</formula>
    </cfRule>
  </conditionalFormatting>
  <conditionalFormatting sqref="J1017:J1020">
    <cfRule type="cellIs" dxfId="1219" priority="1290" operator="lessThan">
      <formula>0</formula>
    </cfRule>
  </conditionalFormatting>
  <conditionalFormatting sqref="F1054">
    <cfRule type="cellIs" dxfId="1218" priority="1291" stopIfTrue="1" operator="equal">
      <formula>4987</formula>
    </cfRule>
  </conditionalFormatting>
  <conditionalFormatting sqref="F1054">
    <cfRule type="cellIs" dxfId="1217" priority="1292" stopIfTrue="1" operator="equal">
      <formula>4987</formula>
    </cfRule>
  </conditionalFormatting>
  <conditionalFormatting sqref="F1052:F1053">
    <cfRule type="cellIs" dxfId="1216" priority="1293" stopIfTrue="1" operator="equal">
      <formula>4987</formula>
    </cfRule>
  </conditionalFormatting>
  <conditionalFormatting sqref="F1052:F1053">
    <cfRule type="cellIs" dxfId="1215" priority="1294" stopIfTrue="1" operator="equal">
      <formula>4987</formula>
    </cfRule>
  </conditionalFormatting>
  <conditionalFormatting sqref="J1052:J1053">
    <cfRule type="cellIs" dxfId="1214" priority="1295" operator="lessThan">
      <formula>0</formula>
    </cfRule>
  </conditionalFormatting>
  <conditionalFormatting sqref="J1022 J1024">
    <cfRule type="cellIs" dxfId="1213" priority="1296" operator="lessThan">
      <formula>0</formula>
    </cfRule>
  </conditionalFormatting>
  <conditionalFormatting sqref="J1037">
    <cfRule type="cellIs" dxfId="1212" priority="1297" operator="lessThan">
      <formula>0</formula>
    </cfRule>
  </conditionalFormatting>
  <conditionalFormatting sqref="F1066">
    <cfRule type="cellIs" dxfId="1211" priority="1298" stopIfTrue="1" operator="equal">
      <formula>4987</formula>
    </cfRule>
  </conditionalFormatting>
  <conditionalFormatting sqref="F1066">
    <cfRule type="cellIs" dxfId="1210" priority="1299" stopIfTrue="1" operator="equal">
      <formula>4987</formula>
    </cfRule>
  </conditionalFormatting>
  <conditionalFormatting sqref="J1051">
    <cfRule type="cellIs" dxfId="1209" priority="1300" operator="lessThan">
      <formula>0</formula>
    </cfRule>
  </conditionalFormatting>
  <conditionalFormatting sqref="J1066">
    <cfRule type="cellIs" dxfId="1208" priority="1301" operator="lessThan">
      <formula>0</formula>
    </cfRule>
  </conditionalFormatting>
  <conditionalFormatting sqref="J1075">
    <cfRule type="cellIs" dxfId="1207" priority="1302" operator="lessThan">
      <formula>0</formula>
    </cfRule>
  </conditionalFormatting>
  <conditionalFormatting sqref="J1065">
    <cfRule type="cellIs" dxfId="1206" priority="1303" operator="lessThan">
      <formula>0</formula>
    </cfRule>
  </conditionalFormatting>
  <conditionalFormatting sqref="J1041:J1043">
    <cfRule type="cellIs" dxfId="1205" priority="1304" operator="lessThan">
      <formula>0</formula>
    </cfRule>
  </conditionalFormatting>
  <conditionalFormatting sqref="J1054">
    <cfRule type="cellIs" dxfId="1204" priority="1305" operator="lessThan">
      <formula>0</formula>
    </cfRule>
  </conditionalFormatting>
  <conditionalFormatting sqref="F1067:F1068">
    <cfRule type="cellIs" dxfId="1203" priority="1306" stopIfTrue="1" operator="equal">
      <formula>4987</formula>
    </cfRule>
  </conditionalFormatting>
  <conditionalFormatting sqref="F1067:F1068">
    <cfRule type="cellIs" dxfId="1202" priority="1307" stopIfTrue="1" operator="equal">
      <formula>4987</formula>
    </cfRule>
  </conditionalFormatting>
  <conditionalFormatting sqref="J1067:J1068">
    <cfRule type="cellIs" dxfId="1201" priority="1308" operator="lessThan">
      <formula>0</formula>
    </cfRule>
  </conditionalFormatting>
  <conditionalFormatting sqref="J1080">
    <cfRule type="cellIs" dxfId="1200" priority="1309" operator="lessThan">
      <formula>0</formula>
    </cfRule>
  </conditionalFormatting>
  <conditionalFormatting sqref="J1073:J1074">
    <cfRule type="cellIs" dxfId="1199" priority="1310" operator="lessThan">
      <formula>0</formula>
    </cfRule>
  </conditionalFormatting>
  <conditionalFormatting sqref="F1112:F1113">
    <cfRule type="cellIs" dxfId="1198" priority="1311" stopIfTrue="1" operator="equal">
      <formula>4987</formula>
    </cfRule>
  </conditionalFormatting>
  <conditionalFormatting sqref="F1112:F1113">
    <cfRule type="cellIs" dxfId="1197" priority="1312" stopIfTrue="1" operator="equal">
      <formula>4987</formula>
    </cfRule>
  </conditionalFormatting>
  <conditionalFormatting sqref="J1112:J1113">
    <cfRule type="cellIs" dxfId="1196" priority="1313" operator="lessThan">
      <formula>0</formula>
    </cfRule>
  </conditionalFormatting>
  <conditionalFormatting sqref="F1092:F1093">
    <cfRule type="cellIs" dxfId="1195" priority="1314" stopIfTrue="1" operator="equal">
      <formula>4987</formula>
    </cfRule>
  </conditionalFormatting>
  <conditionalFormatting sqref="F1092:F1093">
    <cfRule type="cellIs" dxfId="1194" priority="1315" stopIfTrue="1" operator="equal">
      <formula>4987</formula>
    </cfRule>
  </conditionalFormatting>
  <conditionalFormatting sqref="J1092:J1093">
    <cfRule type="cellIs" dxfId="1193" priority="1316" operator="lessThan">
      <formula>0</formula>
    </cfRule>
  </conditionalFormatting>
  <conditionalFormatting sqref="J1086:J1088 J1091">
    <cfRule type="cellIs" dxfId="1192" priority="1317" operator="lessThan">
      <formula>0</formula>
    </cfRule>
  </conditionalFormatting>
  <conditionalFormatting sqref="F1151:F1153">
    <cfRule type="cellIs" dxfId="1191" priority="1318" stopIfTrue="1" operator="equal">
      <formula>4987</formula>
    </cfRule>
  </conditionalFormatting>
  <conditionalFormatting sqref="F1151:F1153">
    <cfRule type="cellIs" dxfId="1190" priority="1319" stopIfTrue="1" operator="equal">
      <formula>4987</formula>
    </cfRule>
  </conditionalFormatting>
  <conditionalFormatting sqref="J1116">
    <cfRule type="cellIs" dxfId="1189" priority="1320" operator="lessThan">
      <formula>0</formula>
    </cfRule>
  </conditionalFormatting>
  <conditionalFormatting sqref="F1098:F1099">
    <cfRule type="cellIs" dxfId="1188" priority="1321" stopIfTrue="1" operator="equal">
      <formula>4987</formula>
    </cfRule>
  </conditionalFormatting>
  <conditionalFormatting sqref="F1098:F1099">
    <cfRule type="cellIs" dxfId="1187" priority="1322" stopIfTrue="1" operator="equal">
      <formula>4987</formula>
    </cfRule>
  </conditionalFormatting>
  <conditionalFormatting sqref="J1098:J1099">
    <cfRule type="cellIs" dxfId="1186" priority="1323" operator="lessThan">
      <formula>0</formula>
    </cfRule>
  </conditionalFormatting>
  <conditionalFormatting sqref="F1095:F1097">
    <cfRule type="cellIs" dxfId="1185" priority="1324" stopIfTrue="1" operator="equal">
      <formula>4987</formula>
    </cfRule>
  </conditionalFormatting>
  <conditionalFormatting sqref="F1095:F1097">
    <cfRule type="cellIs" dxfId="1184" priority="1325" stopIfTrue="1" operator="equal">
      <formula>4987</formula>
    </cfRule>
  </conditionalFormatting>
  <conditionalFormatting sqref="J1095:J1097">
    <cfRule type="cellIs" dxfId="1183" priority="1326" operator="lessThan">
      <formula>0</formula>
    </cfRule>
  </conditionalFormatting>
  <conditionalFormatting sqref="J1094">
    <cfRule type="cellIs" dxfId="1182" priority="1327" operator="lessThan">
      <formula>0</formula>
    </cfRule>
  </conditionalFormatting>
  <conditionalFormatting sqref="J1111">
    <cfRule type="cellIs" dxfId="1181" priority="1328" operator="lessThan">
      <formula>0</formula>
    </cfRule>
  </conditionalFormatting>
  <conditionalFormatting sqref="J1150">
    <cfRule type="cellIs" dxfId="1180" priority="1329" operator="lessThan">
      <formula>0</formula>
    </cfRule>
  </conditionalFormatting>
  <conditionalFormatting sqref="J1151:J1153">
    <cfRule type="cellIs" dxfId="1179" priority="1330" operator="lessThan">
      <formula>0</formula>
    </cfRule>
  </conditionalFormatting>
  <conditionalFormatting sqref="F1116">
    <cfRule type="cellIs" dxfId="1178" priority="1331" stopIfTrue="1" operator="equal">
      <formula>4987</formula>
    </cfRule>
  </conditionalFormatting>
  <conditionalFormatting sqref="F1116">
    <cfRule type="cellIs" dxfId="1177" priority="1332" stopIfTrue="1" operator="equal">
      <formula>4987</formula>
    </cfRule>
  </conditionalFormatting>
  <conditionalFormatting sqref="J1115">
    <cfRule type="cellIs" dxfId="1176" priority="1333" operator="lessThan">
      <formula>0</formula>
    </cfRule>
  </conditionalFormatting>
  <conditionalFormatting sqref="F1123">
    <cfRule type="cellIs" dxfId="1175" priority="1334" stopIfTrue="1" operator="equal">
      <formula>4987</formula>
    </cfRule>
  </conditionalFormatting>
  <conditionalFormatting sqref="F1123">
    <cfRule type="cellIs" dxfId="1174" priority="1335" stopIfTrue="1" operator="equal">
      <formula>4987</formula>
    </cfRule>
  </conditionalFormatting>
  <conditionalFormatting sqref="F1154">
    <cfRule type="cellIs" dxfId="1173" priority="1336" stopIfTrue="1" operator="equal">
      <formula>4987</formula>
    </cfRule>
  </conditionalFormatting>
  <conditionalFormatting sqref="F1154">
    <cfRule type="cellIs" dxfId="1172" priority="1337" stopIfTrue="1" operator="equal">
      <formula>4987</formula>
    </cfRule>
  </conditionalFormatting>
  <conditionalFormatting sqref="J1154">
    <cfRule type="cellIs" dxfId="1171" priority="1338" operator="lessThan">
      <formula>0</formula>
    </cfRule>
  </conditionalFormatting>
  <conditionalFormatting sqref="F1119:F1120">
    <cfRule type="cellIs" dxfId="1170" priority="1339" stopIfTrue="1" operator="equal">
      <formula>4987</formula>
    </cfRule>
  </conditionalFormatting>
  <conditionalFormatting sqref="F1119:F1120">
    <cfRule type="cellIs" dxfId="1169" priority="1340" stopIfTrue="1" operator="equal">
      <formula>4987</formula>
    </cfRule>
  </conditionalFormatting>
  <conditionalFormatting sqref="J1119:J1120">
    <cfRule type="cellIs" dxfId="1168" priority="1341" operator="lessThan">
      <formula>0</formula>
    </cfRule>
  </conditionalFormatting>
  <conditionalFormatting sqref="F1114">
    <cfRule type="cellIs" dxfId="1167" priority="1342" stopIfTrue="1" operator="equal">
      <formula>4987</formula>
    </cfRule>
  </conditionalFormatting>
  <conditionalFormatting sqref="F1114">
    <cfRule type="cellIs" dxfId="1166" priority="1343" stopIfTrue="1" operator="equal">
      <formula>4987</formula>
    </cfRule>
  </conditionalFormatting>
  <conditionalFormatting sqref="J1114">
    <cfRule type="cellIs" dxfId="1165" priority="1344" operator="lessThan">
      <formula>0</formula>
    </cfRule>
  </conditionalFormatting>
  <conditionalFormatting sqref="J1123">
    <cfRule type="cellIs" dxfId="1164" priority="1345" operator="lessThan">
      <formula>0</formula>
    </cfRule>
  </conditionalFormatting>
  <conditionalFormatting sqref="F1117:F1118">
    <cfRule type="cellIs" dxfId="1163" priority="1346" stopIfTrue="1" operator="equal">
      <formula>4987</formula>
    </cfRule>
  </conditionalFormatting>
  <conditionalFormatting sqref="F1117:F1118">
    <cfRule type="cellIs" dxfId="1162" priority="1347" stopIfTrue="1" operator="equal">
      <formula>4987</formula>
    </cfRule>
  </conditionalFormatting>
  <conditionalFormatting sqref="J1117:J1118">
    <cfRule type="cellIs" dxfId="1161" priority="1348" operator="lessThan">
      <formula>0</formula>
    </cfRule>
  </conditionalFormatting>
  <conditionalFormatting sqref="J1121:J1122">
    <cfRule type="cellIs" dxfId="1160" priority="1349" operator="lessThan">
      <formula>0</formula>
    </cfRule>
  </conditionalFormatting>
  <conditionalFormatting sqref="F1121:F1122">
    <cfRule type="cellIs" dxfId="1159" priority="1350" stopIfTrue="1" operator="equal">
      <formula>4987</formula>
    </cfRule>
  </conditionalFormatting>
  <conditionalFormatting sqref="F1121:F1122">
    <cfRule type="cellIs" dxfId="1158" priority="1351" stopIfTrue="1" operator="equal">
      <formula>4987</formula>
    </cfRule>
  </conditionalFormatting>
  <conditionalFormatting sqref="G1549">
    <cfRule type="cellIs" dxfId="1157" priority="1352" stopIfTrue="1" operator="equal">
      <formula>4987</formula>
    </cfRule>
  </conditionalFormatting>
  <conditionalFormatting sqref="G1549">
    <cfRule type="cellIs" dxfId="1156" priority="1353" stopIfTrue="1" operator="equal">
      <formula>4987</formula>
    </cfRule>
  </conditionalFormatting>
  <conditionalFormatting sqref="J1548">
    <cfRule type="cellIs" dxfId="1155" priority="1354" operator="lessThan">
      <formula>0</formula>
    </cfRule>
  </conditionalFormatting>
  <conditionalFormatting sqref="J1549:J1550">
    <cfRule type="cellIs" dxfId="1154" priority="1355" operator="lessThan">
      <formula>0</formula>
    </cfRule>
  </conditionalFormatting>
  <conditionalFormatting sqref="J82">
    <cfRule type="cellIs" dxfId="1153" priority="1356" operator="lessThan">
      <formula>0</formula>
    </cfRule>
  </conditionalFormatting>
  <conditionalFormatting sqref="F16:F36 F72:F79 F82:F83 F115:F120 F133:F198 F267:F290 F292:F307 F446:F485 F882:F904 F947:F956 F1024 F1072:F1076 F1150:F1154 F964:F1022 F312:F319 F64:F65 F750:F759 F409:F411 F1111:F1132 F201:F211 F366:F390 F232:F238 G1548:G1550 F1080:F1088 F1028:F1035 F795:F797 F799 F832:F842 F39:F49 F92:F93 F67 F104:F110 F215:F228 F230 F249:F258 F321:F329 F332:F337 F393:F401 F403:F407 F420:F426 F430:F441 F761:F793 F853:F864 F875:F876 F907:F943 F1037:F1059 F1065:F1068 F1091:F1101">
    <cfRule type="containsText" dxfId="1152" priority="1357" operator="containsText" text="SISTEMA">
      <formula>NOT(ISERROR(SEARCH(("SISTEMA"),(F16))))</formula>
    </cfRule>
  </conditionalFormatting>
  <conditionalFormatting sqref="J82:J85 J133:J198 J267:J307 J446:J485 J1072:J1076 J1150:J1154 J964:J1024 J312:J319 J16:J36 J1548:J1550 J409:J411 J201:J211 J232:J238 J1080:J1088 J1028:J1035 J882:J904 J750:J759 J366:J390 J39:J54 J92:J93 J67:J70 J72:J79 J104:J113 J115:J120 J215:J228 J230 J249:J258 J321:J329 J332:J337 J393:J401 J403:J407 J420:J426 J430:J441 J761:J842 J853:J864 J875:J876 J907:J956 J56:J65 J1037:J1059 J1065:J1068 J1091:J1107 J1111:J1132">
    <cfRule type="cellIs" dxfId="1151" priority="1358" operator="greaterThan">
      <formula>164982</formula>
    </cfRule>
  </conditionalFormatting>
  <conditionalFormatting sqref="E82:E85 E133:E198 E267:E307 E446:E485 E832:E840 E882:E904 E1024 E1072:E1076 E1150:E1154 E964:E1022 E312:E319 E16:E36 E750:E759 E409:E411 E201:E211 E366:E390 E232:E238 F1548:F1550 E1080:E1088 E1028:E1031 E1033:E1035 E842 E39:E54 E92:E93 E67:E70 E72:E79 E104:E113 E115:E120 E215:E228 E230 E249:E258 E321:E329 E332:E337 E393:E401 E403:E407 E420:E426 E430:E441 E761:E822 E853:E864 E875:E876 E907:E956 E56:E65 E1037:E1059 E1065:E1068 E1091:E1107 E1111:E1132">
    <cfRule type="containsText" dxfId="1150" priority="1359" operator="containsText" text="CONDUCE">
      <formula>NOT(ISERROR(SEARCH(("CONDUCE"),(E16))))</formula>
    </cfRule>
  </conditionalFormatting>
  <conditionalFormatting sqref="F958:F961">
    <cfRule type="cellIs" dxfId="1149" priority="1360" stopIfTrue="1" operator="equal">
      <formula>4987</formula>
    </cfRule>
  </conditionalFormatting>
  <conditionalFormatting sqref="F958:F961">
    <cfRule type="cellIs" dxfId="1148" priority="1361" stopIfTrue="1" operator="equal">
      <formula>4987</formula>
    </cfRule>
  </conditionalFormatting>
  <conditionalFormatting sqref="J958:J961">
    <cfRule type="cellIs" dxfId="1147" priority="1362" operator="lessThan">
      <formula>0</formula>
    </cfRule>
  </conditionalFormatting>
  <conditionalFormatting sqref="J957">
    <cfRule type="cellIs" dxfId="1146" priority="1363" operator="lessThan">
      <formula>0</formula>
    </cfRule>
  </conditionalFormatting>
  <conditionalFormatting sqref="F957:F961">
    <cfRule type="containsText" dxfId="1145" priority="1364" operator="containsText" text="SISTEMA">
      <formula>NOT(ISERROR(SEARCH(("SISTEMA"),(F957))))</formula>
    </cfRule>
  </conditionalFormatting>
  <conditionalFormatting sqref="J957:J961">
    <cfRule type="cellIs" dxfId="1144" priority="1365" operator="greaterThan">
      <formula>164982</formula>
    </cfRule>
  </conditionalFormatting>
  <conditionalFormatting sqref="E957:E961">
    <cfRule type="containsText" dxfId="1143" priority="1366" operator="containsText" text="CONDUCE">
      <formula>NOT(ISERROR(SEARCH(("CONDUCE"),(E957))))</formula>
    </cfRule>
  </conditionalFormatting>
  <conditionalFormatting sqref="F1071">
    <cfRule type="cellIs" dxfId="1142" priority="1367" stopIfTrue="1" operator="equal">
      <formula>4987</formula>
    </cfRule>
  </conditionalFormatting>
  <conditionalFormatting sqref="F1071">
    <cfRule type="cellIs" dxfId="1141" priority="1368" stopIfTrue="1" operator="equal">
      <formula>4987</formula>
    </cfRule>
  </conditionalFormatting>
  <conditionalFormatting sqref="J1071">
    <cfRule type="cellIs" dxfId="1140" priority="1369" operator="lessThan">
      <formula>0</formula>
    </cfRule>
  </conditionalFormatting>
  <conditionalFormatting sqref="J1070">
    <cfRule type="cellIs" dxfId="1139" priority="1370" operator="lessThan">
      <formula>0</formula>
    </cfRule>
  </conditionalFormatting>
  <conditionalFormatting sqref="F1070:F1071">
    <cfRule type="containsText" dxfId="1138" priority="1371" operator="containsText" text="SISTEMA">
      <formula>NOT(ISERROR(SEARCH(("SISTEMA"),(F1070))))</formula>
    </cfRule>
  </conditionalFormatting>
  <conditionalFormatting sqref="J1070:J1071">
    <cfRule type="cellIs" dxfId="1137" priority="1372" operator="greaterThan">
      <formula>164982</formula>
    </cfRule>
  </conditionalFormatting>
  <conditionalFormatting sqref="E1070:E1071">
    <cfRule type="containsText" dxfId="1136" priority="1373" operator="containsText" text="CONDUCE">
      <formula>NOT(ISERROR(SEARCH(("CONDUCE"),(E1070))))</formula>
    </cfRule>
  </conditionalFormatting>
  <conditionalFormatting sqref="F1102:F1107">
    <cfRule type="cellIs" dxfId="1135" priority="1374" stopIfTrue="1" operator="equal">
      <formula>4987</formula>
    </cfRule>
  </conditionalFormatting>
  <conditionalFormatting sqref="F1102:F1107">
    <cfRule type="cellIs" dxfId="1134" priority="1375" stopIfTrue="1" operator="equal">
      <formula>4987</formula>
    </cfRule>
  </conditionalFormatting>
  <conditionalFormatting sqref="F1102:F1107">
    <cfRule type="containsText" dxfId="1133" priority="1376" operator="containsText" text="SISTEMA">
      <formula>NOT(ISERROR(SEARCH(("SISTEMA"),(F1102))))</formula>
    </cfRule>
  </conditionalFormatting>
  <conditionalFormatting sqref="F488:F489">
    <cfRule type="cellIs" dxfId="1132" priority="1377" stopIfTrue="1" operator="equal">
      <formula>4987</formula>
    </cfRule>
  </conditionalFormatting>
  <conditionalFormatting sqref="F488:F489">
    <cfRule type="cellIs" dxfId="1131" priority="1378" stopIfTrue="1" operator="equal">
      <formula>4987</formula>
    </cfRule>
  </conditionalFormatting>
  <conditionalFormatting sqref="J488:J489">
    <cfRule type="cellIs" dxfId="1130" priority="1379" operator="lessThan">
      <formula>0</formula>
    </cfRule>
  </conditionalFormatting>
  <conditionalFormatting sqref="J487">
    <cfRule type="cellIs" dxfId="1129" priority="1380" operator="lessThan">
      <formula>0</formula>
    </cfRule>
  </conditionalFormatting>
  <conditionalFormatting sqref="F487:F489">
    <cfRule type="containsText" dxfId="1128" priority="1381" operator="containsText" text="SISTEMA">
      <formula>NOT(ISERROR(SEARCH(("SISTEMA"),(F487))))</formula>
    </cfRule>
  </conditionalFormatting>
  <conditionalFormatting sqref="J487:J489">
    <cfRule type="cellIs" dxfId="1127" priority="1382" operator="greaterThan">
      <formula>164982</formula>
    </cfRule>
  </conditionalFormatting>
  <conditionalFormatting sqref="E487:E489">
    <cfRule type="containsText" dxfId="1126" priority="1383" operator="containsText" text="CONDUCE">
      <formula>NOT(ISERROR(SEARCH(("CONDUCE"),(E487))))</formula>
    </cfRule>
  </conditionalFormatting>
  <conditionalFormatting sqref="J121">
    <cfRule type="cellIs" dxfId="1125" priority="1384" operator="lessThan">
      <formula>0</formula>
    </cfRule>
  </conditionalFormatting>
  <conditionalFormatting sqref="J122:J123">
    <cfRule type="cellIs" dxfId="1124" priority="1385" operator="lessThan">
      <formula>0</formula>
    </cfRule>
  </conditionalFormatting>
  <conditionalFormatting sqref="F121">
    <cfRule type="containsText" dxfId="1123" priority="1386" operator="containsText" text="SISTEMA">
      <formula>NOT(ISERROR(SEARCH(("SISTEMA"),(F121))))</formula>
    </cfRule>
  </conditionalFormatting>
  <conditionalFormatting sqref="J121:J123">
    <cfRule type="cellIs" dxfId="1122" priority="1387" operator="greaterThan">
      <formula>164982</formula>
    </cfRule>
  </conditionalFormatting>
  <conditionalFormatting sqref="E121:E123">
    <cfRule type="containsText" dxfId="1121" priority="1388" operator="containsText" text="CONDUCE">
      <formula>NOT(ISERROR(SEARCH(("CONDUCE"),(E121))))</formula>
    </cfRule>
  </conditionalFormatting>
  <conditionalFormatting sqref="F122:F123">
    <cfRule type="cellIs" dxfId="1120" priority="1389" stopIfTrue="1" operator="equal">
      <formula>4987</formula>
    </cfRule>
  </conditionalFormatting>
  <conditionalFormatting sqref="F122:F123">
    <cfRule type="cellIs" dxfId="1119" priority="1390" stopIfTrue="1" operator="equal">
      <formula>4987</formula>
    </cfRule>
  </conditionalFormatting>
  <conditionalFormatting sqref="F122:F123">
    <cfRule type="containsText" dxfId="1118" priority="1391" operator="containsText" text="SISTEMA">
      <formula>NOT(ISERROR(SEARCH(("SISTEMA"),(F122))))</formula>
    </cfRule>
  </conditionalFormatting>
  <conditionalFormatting sqref="J983">
    <cfRule type="cellIs" dxfId="1117" priority="1392" operator="lessThan">
      <formula>0</formula>
    </cfRule>
  </conditionalFormatting>
  <conditionalFormatting sqref="J124">
    <cfRule type="cellIs" dxfId="1116" priority="1393" operator="lessThan">
      <formula>0</formula>
    </cfRule>
  </conditionalFormatting>
  <conditionalFormatting sqref="J125">
    <cfRule type="cellIs" dxfId="1115" priority="1394" operator="lessThan">
      <formula>0</formula>
    </cfRule>
  </conditionalFormatting>
  <conditionalFormatting sqref="F124">
    <cfRule type="containsText" dxfId="1114" priority="1395" operator="containsText" text="SISTEMA">
      <formula>NOT(ISERROR(SEARCH(("SISTEMA"),(F124))))</formula>
    </cfRule>
  </conditionalFormatting>
  <conditionalFormatting sqref="J124:J125">
    <cfRule type="cellIs" dxfId="1113" priority="1396" operator="greaterThan">
      <formula>164982</formula>
    </cfRule>
  </conditionalFormatting>
  <conditionalFormatting sqref="E124:E125">
    <cfRule type="containsText" dxfId="1112" priority="1397" operator="containsText" text="CONDUCE">
      <formula>NOT(ISERROR(SEARCH(("CONDUCE"),(E124))))</formula>
    </cfRule>
  </conditionalFormatting>
  <conditionalFormatting sqref="F125">
    <cfRule type="cellIs" dxfId="1111" priority="1398" stopIfTrue="1" operator="equal">
      <formula>4987</formula>
    </cfRule>
  </conditionalFormatting>
  <conditionalFormatting sqref="F125">
    <cfRule type="cellIs" dxfId="1110" priority="1399" stopIfTrue="1" operator="equal">
      <formula>4987</formula>
    </cfRule>
  </conditionalFormatting>
  <conditionalFormatting sqref="F125">
    <cfRule type="containsText" dxfId="1109" priority="1400" operator="containsText" text="SISTEMA">
      <formula>NOT(ISERROR(SEARCH(("SISTEMA"),(F125))))</formula>
    </cfRule>
  </conditionalFormatting>
  <conditionalFormatting sqref="F84:F85">
    <cfRule type="cellIs" dxfId="1108" priority="1401" stopIfTrue="1" operator="equal">
      <formula>4987</formula>
    </cfRule>
  </conditionalFormatting>
  <conditionalFormatting sqref="F84:F85">
    <cfRule type="cellIs" dxfId="1107" priority="1402" stopIfTrue="1" operator="equal">
      <formula>4987</formula>
    </cfRule>
  </conditionalFormatting>
  <conditionalFormatting sqref="F84:F85">
    <cfRule type="containsText" dxfId="1106" priority="1403" operator="containsText" text="SISTEMA">
      <formula>NOT(ISERROR(SEARCH(("SISTEMA"),(F84))))</formula>
    </cfRule>
  </conditionalFormatting>
  <conditionalFormatting sqref="F263">
    <cfRule type="cellIs" dxfId="1105" priority="1404" stopIfTrue="1" operator="equal">
      <formula>4987</formula>
    </cfRule>
  </conditionalFormatting>
  <conditionalFormatting sqref="F263">
    <cfRule type="cellIs" dxfId="1104" priority="1405" stopIfTrue="1" operator="equal">
      <formula>4987</formula>
    </cfRule>
  </conditionalFormatting>
  <conditionalFormatting sqref="J262">
    <cfRule type="cellIs" dxfId="1103" priority="1406" operator="lessThan">
      <formula>0</formula>
    </cfRule>
  </conditionalFormatting>
  <conditionalFormatting sqref="J263">
    <cfRule type="cellIs" dxfId="1102" priority="1407" operator="lessThan">
      <formula>0</formula>
    </cfRule>
  </conditionalFormatting>
  <conditionalFormatting sqref="F262:F263">
    <cfRule type="containsText" dxfId="1101" priority="1408" operator="containsText" text="SISTEMA">
      <formula>NOT(ISERROR(SEARCH(("SISTEMA"),(F262))))</formula>
    </cfRule>
  </conditionalFormatting>
  <conditionalFormatting sqref="J262:J263">
    <cfRule type="cellIs" dxfId="1100" priority="1409" operator="greaterThan">
      <formula>164982</formula>
    </cfRule>
  </conditionalFormatting>
  <conditionalFormatting sqref="E262:E263">
    <cfRule type="containsText" dxfId="1099" priority="1410" operator="containsText" text="CONDUCE">
      <formula>NOT(ISERROR(SEARCH(("CONDUCE"),(E262))))</formula>
    </cfRule>
  </conditionalFormatting>
  <conditionalFormatting sqref="F291">
    <cfRule type="cellIs" dxfId="1098" priority="1411" stopIfTrue="1" operator="equal">
      <formula>4987</formula>
    </cfRule>
  </conditionalFormatting>
  <conditionalFormatting sqref="F291">
    <cfRule type="cellIs" dxfId="1097" priority="1412" stopIfTrue="1" operator="equal">
      <formula>4987</formula>
    </cfRule>
  </conditionalFormatting>
  <conditionalFormatting sqref="F291">
    <cfRule type="containsText" dxfId="1096" priority="1413" operator="containsText" text="SISTEMA">
      <formula>NOT(ISERROR(SEARCH(("SISTEMA"),(F291))))</formula>
    </cfRule>
  </conditionalFormatting>
  <conditionalFormatting sqref="F800:F803">
    <cfRule type="cellIs" dxfId="1095" priority="1414" stopIfTrue="1" operator="equal">
      <formula>4987</formula>
    </cfRule>
  </conditionalFormatting>
  <conditionalFormatting sqref="F800:F803">
    <cfRule type="cellIs" dxfId="1094" priority="1415" stopIfTrue="1" operator="equal">
      <formula>4987</formula>
    </cfRule>
  </conditionalFormatting>
  <conditionalFormatting sqref="F800:F803">
    <cfRule type="containsText" dxfId="1093" priority="1416" operator="containsText" text="SISTEMA">
      <formula>NOT(ISERROR(SEARCH(("SISTEMA"),(F800))))</formula>
    </cfRule>
  </conditionalFormatting>
  <conditionalFormatting sqref="F804">
    <cfRule type="cellIs" dxfId="1092" priority="1417" stopIfTrue="1" operator="equal">
      <formula>4987</formula>
    </cfRule>
  </conditionalFormatting>
  <conditionalFormatting sqref="F804">
    <cfRule type="cellIs" dxfId="1091" priority="1418" stopIfTrue="1" operator="equal">
      <formula>4987</formula>
    </cfRule>
  </conditionalFormatting>
  <conditionalFormatting sqref="F804">
    <cfRule type="containsText" dxfId="1090" priority="1419" operator="containsText" text="SISTEMA">
      <formula>NOT(ISERROR(SEARCH(("SISTEMA"),(F804))))</formula>
    </cfRule>
  </conditionalFormatting>
  <conditionalFormatting sqref="F805">
    <cfRule type="cellIs" dxfId="1089" priority="1420" stopIfTrue="1" operator="equal">
      <formula>4987</formula>
    </cfRule>
  </conditionalFormatting>
  <conditionalFormatting sqref="F805">
    <cfRule type="cellIs" dxfId="1088" priority="1421" stopIfTrue="1" operator="equal">
      <formula>4987</formula>
    </cfRule>
  </conditionalFormatting>
  <conditionalFormatting sqref="F805">
    <cfRule type="containsText" dxfId="1087" priority="1422" operator="containsText" text="SISTEMA">
      <formula>NOT(ISERROR(SEARCH(("SISTEMA"),(F805))))</formula>
    </cfRule>
  </conditionalFormatting>
  <conditionalFormatting sqref="F806">
    <cfRule type="cellIs" dxfId="1086" priority="1423" stopIfTrue="1" operator="equal">
      <formula>4987</formula>
    </cfRule>
  </conditionalFormatting>
  <conditionalFormatting sqref="F806">
    <cfRule type="cellIs" dxfId="1085" priority="1424" stopIfTrue="1" operator="equal">
      <formula>4987</formula>
    </cfRule>
  </conditionalFormatting>
  <conditionalFormatting sqref="F806">
    <cfRule type="containsText" dxfId="1084" priority="1425" operator="containsText" text="SISTEMA">
      <formula>NOT(ISERROR(SEARCH(("SISTEMA"),(F806))))</formula>
    </cfRule>
  </conditionalFormatting>
  <conditionalFormatting sqref="F963">
    <cfRule type="cellIs" dxfId="1083" priority="1426" stopIfTrue="1" operator="equal">
      <formula>4987</formula>
    </cfRule>
  </conditionalFormatting>
  <conditionalFormatting sqref="F963">
    <cfRule type="cellIs" dxfId="1082" priority="1427" stopIfTrue="1" operator="equal">
      <formula>4987</formula>
    </cfRule>
  </conditionalFormatting>
  <conditionalFormatting sqref="J963">
    <cfRule type="cellIs" dxfId="1081" priority="1428" operator="lessThan">
      <formula>0</formula>
    </cfRule>
  </conditionalFormatting>
  <conditionalFormatting sqref="J962">
    <cfRule type="cellIs" dxfId="1080" priority="1429" operator="lessThan">
      <formula>0</formula>
    </cfRule>
  </conditionalFormatting>
  <conditionalFormatting sqref="F962:F963">
    <cfRule type="containsText" dxfId="1079" priority="1430" operator="containsText" text="SISTEMA">
      <formula>NOT(ISERROR(SEARCH(("SISTEMA"),(F962))))</formula>
    </cfRule>
  </conditionalFormatting>
  <conditionalFormatting sqref="J962:J963">
    <cfRule type="cellIs" dxfId="1078" priority="1431" operator="greaterThan">
      <formula>164982</formula>
    </cfRule>
  </conditionalFormatting>
  <conditionalFormatting sqref="E962:E963">
    <cfRule type="containsText" dxfId="1077" priority="1432" operator="containsText" text="CONDUCE">
      <formula>NOT(ISERROR(SEARCH(("CONDUCE"),(E962))))</formula>
    </cfRule>
  </conditionalFormatting>
  <conditionalFormatting sqref="F944:F946">
    <cfRule type="cellIs" dxfId="1076" priority="1433" stopIfTrue="1" operator="equal">
      <formula>4987</formula>
    </cfRule>
  </conditionalFormatting>
  <conditionalFormatting sqref="F944:F946">
    <cfRule type="cellIs" dxfId="1075" priority="1434" stopIfTrue="1" operator="equal">
      <formula>4987</formula>
    </cfRule>
  </conditionalFormatting>
  <conditionalFormatting sqref="F944:F946">
    <cfRule type="containsText" dxfId="1074" priority="1435" operator="containsText" text="SISTEMA">
      <formula>NOT(ISERROR(SEARCH(("SISTEMA"),(F944))))</formula>
    </cfRule>
  </conditionalFormatting>
  <conditionalFormatting sqref="F1133:F1149">
    <cfRule type="cellIs" dxfId="1073" priority="1436" stopIfTrue="1" operator="equal">
      <formula>4987</formula>
    </cfRule>
  </conditionalFormatting>
  <conditionalFormatting sqref="F1133:F1149">
    <cfRule type="cellIs" dxfId="1072" priority="1437" stopIfTrue="1" operator="equal">
      <formula>4987</formula>
    </cfRule>
  </conditionalFormatting>
  <conditionalFormatting sqref="J1133:J1149">
    <cfRule type="cellIs" dxfId="1071" priority="1438" operator="lessThan">
      <formula>0</formula>
    </cfRule>
  </conditionalFormatting>
  <conditionalFormatting sqref="F1133:F1149">
    <cfRule type="containsText" dxfId="1070" priority="1439" operator="containsText" text="SISTEMA">
      <formula>NOT(ISERROR(SEARCH(("SISTEMA"),(F1133))))</formula>
    </cfRule>
  </conditionalFormatting>
  <conditionalFormatting sqref="J1133:J1149">
    <cfRule type="cellIs" dxfId="1069" priority="1440" operator="greaterThan">
      <formula>164982</formula>
    </cfRule>
  </conditionalFormatting>
  <conditionalFormatting sqref="E1133:E1149">
    <cfRule type="containsText" dxfId="1068" priority="1441" operator="containsText" text="CONDUCE">
      <formula>NOT(ISERROR(SEARCH(("CONDUCE"),(E1133))))</formula>
    </cfRule>
  </conditionalFormatting>
  <conditionalFormatting sqref="F442:F445">
    <cfRule type="cellIs" dxfId="1067" priority="1442" stopIfTrue="1" operator="equal">
      <formula>4987</formula>
    </cfRule>
  </conditionalFormatting>
  <conditionalFormatting sqref="F442:F445">
    <cfRule type="cellIs" dxfId="1066" priority="1443" stopIfTrue="1" operator="equal">
      <formula>4987</formula>
    </cfRule>
  </conditionalFormatting>
  <conditionalFormatting sqref="J442:J445">
    <cfRule type="cellIs" dxfId="1065" priority="1444" operator="lessThan">
      <formula>0</formula>
    </cfRule>
  </conditionalFormatting>
  <conditionalFormatting sqref="F442:F445">
    <cfRule type="containsText" dxfId="1064" priority="1445" operator="containsText" text="SISTEMA">
      <formula>NOT(ISERROR(SEARCH(("SISTEMA"),(F442))))</formula>
    </cfRule>
  </conditionalFormatting>
  <conditionalFormatting sqref="J442:J445">
    <cfRule type="cellIs" dxfId="1063" priority="1446" operator="greaterThan">
      <formula>164982</formula>
    </cfRule>
  </conditionalFormatting>
  <conditionalFormatting sqref="E442:E445">
    <cfRule type="containsText" dxfId="1062" priority="1447" operator="containsText" text="CONDUCE">
      <formula>NOT(ISERROR(SEARCH(("CONDUCE"),(E442))))</formula>
    </cfRule>
  </conditionalFormatting>
  <conditionalFormatting sqref="F68:F70">
    <cfRule type="cellIs" dxfId="1061" priority="1448" stopIfTrue="1" operator="equal">
      <formula>4987</formula>
    </cfRule>
  </conditionalFormatting>
  <conditionalFormatting sqref="F68:F70">
    <cfRule type="cellIs" dxfId="1060" priority="1449" stopIfTrue="1" operator="equal">
      <formula>4987</formula>
    </cfRule>
  </conditionalFormatting>
  <conditionalFormatting sqref="F68:F70">
    <cfRule type="containsText" dxfId="1059" priority="1450" operator="containsText" text="SISTEMA">
      <formula>NOT(ISERROR(SEARCH(("SISTEMA"),(F68))))</formula>
    </cfRule>
  </conditionalFormatting>
  <conditionalFormatting sqref="F111:F113">
    <cfRule type="cellIs" dxfId="1058" priority="1451" stopIfTrue="1" operator="equal">
      <formula>4987</formula>
    </cfRule>
  </conditionalFormatting>
  <conditionalFormatting sqref="F111:F113">
    <cfRule type="cellIs" dxfId="1057" priority="1452" stopIfTrue="1" operator="equal">
      <formula>4987</formula>
    </cfRule>
  </conditionalFormatting>
  <conditionalFormatting sqref="F111:F113">
    <cfRule type="containsText" dxfId="1056" priority="1453" operator="containsText" text="SISTEMA">
      <formula>NOT(ISERROR(SEARCH(("SISTEMA"),(F111))))</formula>
    </cfRule>
  </conditionalFormatting>
  <conditionalFormatting sqref="F265">
    <cfRule type="cellIs" dxfId="1055" priority="1454" stopIfTrue="1" operator="equal">
      <formula>4987</formula>
    </cfRule>
  </conditionalFormatting>
  <conditionalFormatting sqref="F265">
    <cfRule type="cellIs" dxfId="1054" priority="1455" stopIfTrue="1" operator="equal">
      <formula>4987</formula>
    </cfRule>
  </conditionalFormatting>
  <conditionalFormatting sqref="J264">
    <cfRule type="cellIs" dxfId="1053" priority="1456" operator="lessThan">
      <formula>0</formula>
    </cfRule>
  </conditionalFormatting>
  <conditionalFormatting sqref="J265">
    <cfRule type="cellIs" dxfId="1052" priority="1457" operator="lessThan">
      <formula>0</formula>
    </cfRule>
  </conditionalFormatting>
  <conditionalFormatting sqref="F264:F265">
    <cfRule type="containsText" dxfId="1051" priority="1458" operator="containsText" text="SISTEMA">
      <formula>NOT(ISERROR(SEARCH(("SISTEMA"),(F264))))</formula>
    </cfRule>
  </conditionalFormatting>
  <conditionalFormatting sqref="J264:J265">
    <cfRule type="cellIs" dxfId="1050" priority="1459" operator="greaterThan">
      <formula>164982</formula>
    </cfRule>
  </conditionalFormatting>
  <conditionalFormatting sqref="E264:E265">
    <cfRule type="containsText" dxfId="1049" priority="1460" operator="containsText" text="CONDUCE">
      <formula>NOT(ISERROR(SEARCH(("CONDUCE"),(E264))))</formula>
    </cfRule>
  </conditionalFormatting>
  <conditionalFormatting sqref="J340">
    <cfRule type="cellIs" dxfId="1048" priority="1461" operator="lessThan">
      <formula>0</formula>
    </cfRule>
  </conditionalFormatting>
  <conditionalFormatting sqref="F340:F345">
    <cfRule type="containsText" dxfId="1047" priority="1462" operator="containsText" text="SISTEMA">
      <formula>NOT(ISERROR(SEARCH(("SISTEMA"),(F340))))</formula>
    </cfRule>
  </conditionalFormatting>
  <conditionalFormatting sqref="J340">
    <cfRule type="cellIs" dxfId="1046" priority="1463" operator="greaterThan">
      <formula>164982</formula>
    </cfRule>
  </conditionalFormatting>
  <conditionalFormatting sqref="E340:E354">
    <cfRule type="containsText" dxfId="1045" priority="1464" operator="containsText" text="CONDUCE">
      <formula>NOT(ISERROR(SEARCH(("CONDUCE"),(E340))))</formula>
    </cfRule>
  </conditionalFormatting>
  <conditionalFormatting sqref="F341:F345">
    <cfRule type="cellIs" dxfId="1044" priority="1465" stopIfTrue="1" operator="equal">
      <formula>4987</formula>
    </cfRule>
  </conditionalFormatting>
  <conditionalFormatting sqref="F341:F345">
    <cfRule type="cellIs" dxfId="1043" priority="1466" stopIfTrue="1" operator="equal">
      <formula>4987</formula>
    </cfRule>
  </conditionalFormatting>
  <conditionalFormatting sqref="J341:J354">
    <cfRule type="cellIs" dxfId="1042" priority="1467" operator="lessThan">
      <formula>0</formula>
    </cfRule>
  </conditionalFormatting>
  <conditionalFormatting sqref="J341:J354">
    <cfRule type="cellIs" dxfId="1041" priority="1468" operator="greaterThan">
      <formula>164982</formula>
    </cfRule>
  </conditionalFormatting>
  <conditionalFormatting sqref="F807">
    <cfRule type="cellIs" dxfId="1040" priority="1469" stopIfTrue="1" operator="equal">
      <formula>4987</formula>
    </cfRule>
  </conditionalFormatting>
  <conditionalFormatting sqref="F807">
    <cfRule type="cellIs" dxfId="1039" priority="1470" stopIfTrue="1" operator="equal">
      <formula>4987</formula>
    </cfRule>
  </conditionalFormatting>
  <conditionalFormatting sqref="F807">
    <cfRule type="containsText" dxfId="1038" priority="1471" operator="containsText" text="SISTEMA">
      <formula>NOT(ISERROR(SEARCH(("SISTEMA"),(F807))))</formula>
    </cfRule>
  </conditionalFormatting>
  <conditionalFormatting sqref="F808">
    <cfRule type="cellIs" dxfId="1037" priority="1472" stopIfTrue="1" operator="equal">
      <formula>4987</formula>
    </cfRule>
  </conditionalFormatting>
  <conditionalFormatting sqref="F808">
    <cfRule type="cellIs" dxfId="1036" priority="1473" stopIfTrue="1" operator="equal">
      <formula>4987</formula>
    </cfRule>
  </conditionalFormatting>
  <conditionalFormatting sqref="F808">
    <cfRule type="containsText" dxfId="1035" priority="1474" operator="containsText" text="SISTEMA">
      <formula>NOT(ISERROR(SEARCH(("SISTEMA"),(F808))))</formula>
    </cfRule>
  </conditionalFormatting>
  <conditionalFormatting sqref="F809">
    <cfRule type="cellIs" dxfId="1034" priority="1475" stopIfTrue="1" operator="equal">
      <formula>4987</formula>
    </cfRule>
  </conditionalFormatting>
  <conditionalFormatting sqref="F809">
    <cfRule type="cellIs" dxfId="1033" priority="1476" stopIfTrue="1" operator="equal">
      <formula>4987</formula>
    </cfRule>
  </conditionalFormatting>
  <conditionalFormatting sqref="F809">
    <cfRule type="containsText" dxfId="1032" priority="1477" operator="containsText" text="SISTEMA">
      <formula>NOT(ISERROR(SEARCH(("SISTEMA"),(F809))))</formula>
    </cfRule>
  </conditionalFormatting>
  <conditionalFormatting sqref="F492">
    <cfRule type="cellIs" dxfId="1031" priority="1478" stopIfTrue="1" operator="equal">
      <formula>4987</formula>
    </cfRule>
  </conditionalFormatting>
  <conditionalFormatting sqref="F492">
    <cfRule type="cellIs" dxfId="1030" priority="1479" stopIfTrue="1" operator="equal">
      <formula>4987</formula>
    </cfRule>
  </conditionalFormatting>
  <conditionalFormatting sqref="J492">
    <cfRule type="cellIs" dxfId="1029" priority="1480" operator="lessThan">
      <formula>0</formula>
    </cfRule>
  </conditionalFormatting>
  <conditionalFormatting sqref="J491">
    <cfRule type="cellIs" dxfId="1028" priority="1481" operator="lessThan">
      <formula>0</formula>
    </cfRule>
  </conditionalFormatting>
  <conditionalFormatting sqref="F491:F492">
    <cfRule type="containsText" dxfId="1027" priority="1482" operator="containsText" text="SISTEMA">
      <formula>NOT(ISERROR(SEARCH(("SISTEMA"),(F491))))</formula>
    </cfRule>
  </conditionalFormatting>
  <conditionalFormatting sqref="J491:J492">
    <cfRule type="cellIs" dxfId="1026" priority="1483" operator="greaterThan">
      <formula>164982</formula>
    </cfRule>
  </conditionalFormatting>
  <conditionalFormatting sqref="E491:E492">
    <cfRule type="containsText" dxfId="1025" priority="1484" operator="containsText" text="CONDUCE">
      <formula>NOT(ISERROR(SEARCH(("CONDUCE"),(E491))))</formula>
    </cfRule>
  </conditionalFormatting>
  <conditionalFormatting sqref="F810">
    <cfRule type="cellIs" dxfId="1024" priority="1485" stopIfTrue="1" operator="equal">
      <formula>4987</formula>
    </cfRule>
  </conditionalFormatting>
  <conditionalFormatting sqref="F810">
    <cfRule type="cellIs" dxfId="1023" priority="1486" stopIfTrue="1" operator="equal">
      <formula>4987</formula>
    </cfRule>
  </conditionalFormatting>
  <conditionalFormatting sqref="F810">
    <cfRule type="containsText" dxfId="1022" priority="1487" operator="containsText" text="SISTEMA">
      <formula>NOT(ISERROR(SEARCH(("SISTEMA"),(F810))))</formula>
    </cfRule>
  </conditionalFormatting>
  <conditionalFormatting sqref="F878:F879">
    <cfRule type="cellIs" dxfId="1021" priority="1488" stopIfTrue="1" operator="equal">
      <formula>4987</formula>
    </cfRule>
  </conditionalFormatting>
  <conditionalFormatting sqref="F878:F879">
    <cfRule type="cellIs" dxfId="1020" priority="1489" stopIfTrue="1" operator="equal">
      <formula>4987</formula>
    </cfRule>
  </conditionalFormatting>
  <conditionalFormatting sqref="J878:J879">
    <cfRule type="cellIs" dxfId="1019" priority="1490" operator="lessThan">
      <formula>0</formula>
    </cfRule>
  </conditionalFormatting>
  <conditionalFormatting sqref="J877">
    <cfRule type="cellIs" dxfId="1018" priority="1491" operator="lessThan">
      <formula>0</formula>
    </cfRule>
  </conditionalFormatting>
  <conditionalFormatting sqref="F877:F879">
    <cfRule type="containsText" dxfId="1017" priority="1492" operator="containsText" text="SISTEMA">
      <formula>NOT(ISERROR(SEARCH(("SISTEMA"),(F877))))</formula>
    </cfRule>
  </conditionalFormatting>
  <conditionalFormatting sqref="J877:J879">
    <cfRule type="cellIs" dxfId="1016" priority="1493" operator="greaterThan">
      <formula>164982</formula>
    </cfRule>
  </conditionalFormatting>
  <conditionalFormatting sqref="E877:E879">
    <cfRule type="containsText" dxfId="1015" priority="1494" operator="containsText" text="CONDUCE">
      <formula>NOT(ISERROR(SEARCH(("CONDUCE"),(E877))))</formula>
    </cfRule>
  </conditionalFormatting>
  <conditionalFormatting sqref="F811">
    <cfRule type="cellIs" dxfId="1014" priority="1495" stopIfTrue="1" operator="equal">
      <formula>4987</formula>
    </cfRule>
  </conditionalFormatting>
  <conditionalFormatting sqref="F811">
    <cfRule type="cellIs" dxfId="1013" priority="1496" stopIfTrue="1" operator="equal">
      <formula>4987</formula>
    </cfRule>
  </conditionalFormatting>
  <conditionalFormatting sqref="F811">
    <cfRule type="containsText" dxfId="1012" priority="1497" operator="containsText" text="SISTEMA">
      <formula>NOT(ISERROR(SEARCH(("SISTEMA"),(F811))))</formula>
    </cfRule>
  </conditionalFormatting>
  <conditionalFormatting sqref="F813:F814">
    <cfRule type="cellIs" dxfId="1011" priority="1498" stopIfTrue="1" operator="equal">
      <formula>4987</formula>
    </cfRule>
  </conditionalFormatting>
  <conditionalFormatting sqref="F813:F814">
    <cfRule type="cellIs" dxfId="1010" priority="1499" stopIfTrue="1" operator="equal">
      <formula>4987</formula>
    </cfRule>
  </conditionalFormatting>
  <conditionalFormatting sqref="F813:F814">
    <cfRule type="containsText" dxfId="1009" priority="1500" operator="containsText" text="SISTEMA">
      <formula>NOT(ISERROR(SEARCH(("SISTEMA"),(F813))))</formula>
    </cfRule>
  </conditionalFormatting>
  <conditionalFormatting sqref="J1013">
    <cfRule type="cellIs" dxfId="1008" priority="1501" operator="lessThan">
      <formula>0</formula>
    </cfRule>
  </conditionalFormatting>
  <conditionalFormatting sqref="J355">
    <cfRule type="cellIs" dxfId="1007" priority="1502" operator="lessThan">
      <formula>0</formula>
    </cfRule>
  </conditionalFormatting>
  <conditionalFormatting sqref="F355:F357">
    <cfRule type="containsText" dxfId="1006" priority="1503" operator="containsText" text="SISTEMA">
      <formula>NOT(ISERROR(SEARCH(("SISTEMA"),(F355))))</formula>
    </cfRule>
  </conditionalFormatting>
  <conditionalFormatting sqref="J355">
    <cfRule type="cellIs" dxfId="1005" priority="1504" operator="greaterThan">
      <formula>164982</formula>
    </cfRule>
  </conditionalFormatting>
  <conditionalFormatting sqref="E355:E357">
    <cfRule type="containsText" dxfId="1004" priority="1505" operator="containsText" text="CONDUCE">
      <formula>NOT(ISERROR(SEARCH(("CONDUCE"),(E355))))</formula>
    </cfRule>
  </conditionalFormatting>
  <conditionalFormatting sqref="F356:F357">
    <cfRule type="cellIs" dxfId="1003" priority="1506" stopIfTrue="1" operator="equal">
      <formula>4987</formula>
    </cfRule>
  </conditionalFormatting>
  <conditionalFormatting sqref="F356:F357">
    <cfRule type="cellIs" dxfId="1002" priority="1507" stopIfTrue="1" operator="equal">
      <formula>4987</formula>
    </cfRule>
  </conditionalFormatting>
  <conditionalFormatting sqref="J356:J357">
    <cfRule type="cellIs" dxfId="1001" priority="1508" operator="lessThan">
      <formula>0</formula>
    </cfRule>
  </conditionalFormatting>
  <conditionalFormatting sqref="J356:J357">
    <cfRule type="cellIs" dxfId="1000" priority="1509" operator="greaterThan">
      <formula>164982</formula>
    </cfRule>
  </conditionalFormatting>
  <conditionalFormatting sqref="F346:F353">
    <cfRule type="containsText" dxfId="999" priority="1510" operator="containsText" text="SISTEMA">
      <formula>NOT(ISERROR(SEARCH(("SISTEMA"),(F346))))</formula>
    </cfRule>
  </conditionalFormatting>
  <conditionalFormatting sqref="F346:F353">
    <cfRule type="cellIs" dxfId="998" priority="1511" stopIfTrue="1" operator="equal">
      <formula>4987</formula>
    </cfRule>
  </conditionalFormatting>
  <conditionalFormatting sqref="F346:F353">
    <cfRule type="cellIs" dxfId="997" priority="1512" stopIfTrue="1" operator="equal">
      <formula>4987</formula>
    </cfRule>
  </conditionalFormatting>
  <conditionalFormatting sqref="F815">
    <cfRule type="cellIs" dxfId="996" priority="1513" stopIfTrue="1" operator="equal">
      <formula>4987</formula>
    </cfRule>
  </conditionalFormatting>
  <conditionalFormatting sqref="F815">
    <cfRule type="cellIs" dxfId="995" priority="1514" stopIfTrue="1" operator="equal">
      <formula>4987</formula>
    </cfRule>
  </conditionalFormatting>
  <conditionalFormatting sqref="F815">
    <cfRule type="containsText" dxfId="994" priority="1515" operator="containsText" text="SISTEMA">
      <formula>NOT(ISERROR(SEARCH(("SISTEMA"),(F815))))</formula>
    </cfRule>
  </conditionalFormatting>
  <conditionalFormatting sqref="F816">
    <cfRule type="cellIs" dxfId="993" priority="1516" stopIfTrue="1" operator="equal">
      <formula>4987</formula>
    </cfRule>
  </conditionalFormatting>
  <conditionalFormatting sqref="F816">
    <cfRule type="cellIs" dxfId="992" priority="1517" stopIfTrue="1" operator="equal">
      <formula>4987</formula>
    </cfRule>
  </conditionalFormatting>
  <conditionalFormatting sqref="F816">
    <cfRule type="containsText" dxfId="991" priority="1518" operator="containsText" text="SISTEMA">
      <formula>NOT(ISERROR(SEARCH(("SISTEMA"),(F816))))</formula>
    </cfRule>
  </conditionalFormatting>
  <conditionalFormatting sqref="F1079">
    <cfRule type="cellIs" dxfId="990" priority="1519" stopIfTrue="1" operator="equal">
      <formula>4987</formula>
    </cfRule>
  </conditionalFormatting>
  <conditionalFormatting sqref="F1079">
    <cfRule type="cellIs" dxfId="989" priority="1520" stopIfTrue="1" operator="equal">
      <formula>4987</formula>
    </cfRule>
  </conditionalFormatting>
  <conditionalFormatting sqref="J1079">
    <cfRule type="cellIs" dxfId="988" priority="1521" operator="lessThan">
      <formula>0</formula>
    </cfRule>
  </conditionalFormatting>
  <conditionalFormatting sqref="J1078">
    <cfRule type="cellIs" dxfId="987" priority="1522" operator="lessThan">
      <formula>0</formula>
    </cfRule>
  </conditionalFormatting>
  <conditionalFormatting sqref="F1078:F1079">
    <cfRule type="containsText" dxfId="986" priority="1523" operator="containsText" text="SISTEMA">
      <formula>NOT(ISERROR(SEARCH(("SISTEMA"),(F1078))))</formula>
    </cfRule>
  </conditionalFormatting>
  <conditionalFormatting sqref="J1078:J1079">
    <cfRule type="cellIs" dxfId="985" priority="1524" operator="greaterThan">
      <formula>164982</formula>
    </cfRule>
  </conditionalFormatting>
  <conditionalFormatting sqref="E1078:E1079">
    <cfRule type="containsText" dxfId="984" priority="1525" operator="containsText" text="CONDUCE">
      <formula>NOT(ISERROR(SEARCH(("CONDUCE"),(E1078))))</formula>
    </cfRule>
  </conditionalFormatting>
  <conditionalFormatting sqref="F817">
    <cfRule type="cellIs" dxfId="983" priority="1526" stopIfTrue="1" operator="equal">
      <formula>4987</formula>
    </cfRule>
  </conditionalFormatting>
  <conditionalFormatting sqref="F817">
    <cfRule type="cellIs" dxfId="982" priority="1527" stopIfTrue="1" operator="equal">
      <formula>4987</formula>
    </cfRule>
  </conditionalFormatting>
  <conditionalFormatting sqref="F817">
    <cfRule type="containsText" dxfId="981" priority="1528" operator="containsText" text="SISTEMA">
      <formula>NOT(ISERROR(SEARCH(("SISTEMA"),(F817))))</formula>
    </cfRule>
  </conditionalFormatting>
  <conditionalFormatting sqref="F818">
    <cfRule type="cellIs" dxfId="980" priority="1529" stopIfTrue="1" operator="equal">
      <formula>4987</formula>
    </cfRule>
  </conditionalFormatting>
  <conditionalFormatting sqref="F818">
    <cfRule type="cellIs" dxfId="979" priority="1530" stopIfTrue="1" operator="equal">
      <formula>4987</formula>
    </cfRule>
  </conditionalFormatting>
  <conditionalFormatting sqref="F818">
    <cfRule type="containsText" dxfId="978" priority="1531" operator="containsText" text="SISTEMA">
      <formula>NOT(ISERROR(SEARCH(("SISTEMA"),(F818))))</formula>
    </cfRule>
  </conditionalFormatting>
  <conditionalFormatting sqref="F231">
    <cfRule type="cellIs" dxfId="977" priority="1532" stopIfTrue="1" operator="equal">
      <formula>4987</formula>
    </cfRule>
  </conditionalFormatting>
  <conditionalFormatting sqref="F231">
    <cfRule type="cellIs" dxfId="976" priority="1533" stopIfTrue="1" operator="equal">
      <formula>4987</formula>
    </cfRule>
  </conditionalFormatting>
  <conditionalFormatting sqref="J231">
    <cfRule type="cellIs" dxfId="975" priority="1534" operator="lessThan">
      <formula>0</formula>
    </cfRule>
  </conditionalFormatting>
  <conditionalFormatting sqref="J231">
    <cfRule type="cellIs" dxfId="974" priority="1535" operator="greaterThan">
      <formula>164982</formula>
    </cfRule>
  </conditionalFormatting>
  <conditionalFormatting sqref="J126">
    <cfRule type="cellIs" dxfId="973" priority="1536" operator="lessThan">
      <formula>0</formula>
    </cfRule>
  </conditionalFormatting>
  <conditionalFormatting sqref="J127:J132">
    <cfRule type="cellIs" dxfId="972" priority="1537" operator="lessThan">
      <formula>0</formula>
    </cfRule>
  </conditionalFormatting>
  <conditionalFormatting sqref="F126">
    <cfRule type="containsText" dxfId="971" priority="1538" operator="containsText" text="SISTEMA">
      <formula>NOT(ISERROR(SEARCH(("SISTEMA"),(F126))))</formula>
    </cfRule>
  </conditionalFormatting>
  <conditionalFormatting sqref="J126:J132">
    <cfRule type="cellIs" dxfId="970" priority="1539" operator="greaterThan">
      <formula>164982</formula>
    </cfRule>
  </conditionalFormatting>
  <conditionalFormatting sqref="E126:E132">
    <cfRule type="containsText" dxfId="969" priority="1540" operator="containsText" text="CONDUCE">
      <formula>NOT(ISERROR(SEARCH(("CONDUCE"),(E126))))</formula>
    </cfRule>
  </conditionalFormatting>
  <conditionalFormatting sqref="F127:F132">
    <cfRule type="cellIs" dxfId="968" priority="1541" stopIfTrue="1" operator="equal">
      <formula>4987</formula>
    </cfRule>
  </conditionalFormatting>
  <conditionalFormatting sqref="F127:F132">
    <cfRule type="cellIs" dxfId="967" priority="1542" stopIfTrue="1" operator="equal">
      <formula>4987</formula>
    </cfRule>
  </conditionalFormatting>
  <conditionalFormatting sqref="F127:F132">
    <cfRule type="containsText" dxfId="966" priority="1543" operator="containsText" text="SISTEMA">
      <formula>NOT(ISERROR(SEARCH(("SISTEMA"),(F127))))</formula>
    </cfRule>
  </conditionalFormatting>
  <conditionalFormatting sqref="F309:F311">
    <cfRule type="cellIs" dxfId="965" priority="1544" stopIfTrue="1" operator="equal">
      <formula>4987</formula>
    </cfRule>
  </conditionalFormatting>
  <conditionalFormatting sqref="F309:F311">
    <cfRule type="cellIs" dxfId="964" priority="1545" stopIfTrue="1" operator="equal">
      <formula>4987</formula>
    </cfRule>
  </conditionalFormatting>
  <conditionalFormatting sqref="J308">
    <cfRule type="cellIs" dxfId="963" priority="1546" operator="lessThan">
      <formula>0</formula>
    </cfRule>
  </conditionalFormatting>
  <conditionalFormatting sqref="J309:J311">
    <cfRule type="cellIs" dxfId="962" priority="1547" operator="lessThan">
      <formula>0</formula>
    </cfRule>
  </conditionalFormatting>
  <conditionalFormatting sqref="F308:F311">
    <cfRule type="containsText" dxfId="961" priority="1548" operator="containsText" text="SISTEMA">
      <formula>NOT(ISERROR(SEARCH(("SISTEMA"),(F308))))</formula>
    </cfRule>
  </conditionalFormatting>
  <conditionalFormatting sqref="J308:J311">
    <cfRule type="cellIs" dxfId="960" priority="1549" operator="greaterThan">
      <formula>164982</formula>
    </cfRule>
  </conditionalFormatting>
  <conditionalFormatting sqref="E308:E311">
    <cfRule type="containsText" dxfId="959" priority="1550" operator="containsText" text="CONDUCE">
      <formula>NOT(ISERROR(SEARCH(("CONDUCE"),(E308))))</formula>
    </cfRule>
  </conditionalFormatting>
  <conditionalFormatting sqref="F819">
    <cfRule type="cellIs" dxfId="958" priority="1551" stopIfTrue="1" operator="equal">
      <formula>4987</formula>
    </cfRule>
  </conditionalFormatting>
  <conditionalFormatting sqref="F819">
    <cfRule type="cellIs" dxfId="957" priority="1552" stopIfTrue="1" operator="equal">
      <formula>4987</formula>
    </cfRule>
  </conditionalFormatting>
  <conditionalFormatting sqref="F819">
    <cfRule type="containsText" dxfId="956" priority="1553" operator="containsText" text="SISTEMA">
      <formula>NOT(ISERROR(SEARCH(("SISTEMA"),(F819))))</formula>
    </cfRule>
  </conditionalFormatting>
  <conditionalFormatting sqref="F820">
    <cfRule type="cellIs" dxfId="955" priority="1554" stopIfTrue="1" operator="equal">
      <formula>4987</formula>
    </cfRule>
  </conditionalFormatting>
  <conditionalFormatting sqref="F820">
    <cfRule type="cellIs" dxfId="954" priority="1555" stopIfTrue="1" operator="equal">
      <formula>4987</formula>
    </cfRule>
  </conditionalFormatting>
  <conditionalFormatting sqref="F820">
    <cfRule type="containsText" dxfId="953" priority="1556" operator="containsText" text="SISTEMA">
      <formula>NOT(ISERROR(SEARCH(("SISTEMA"),(F820))))</formula>
    </cfRule>
  </conditionalFormatting>
  <conditionalFormatting sqref="F821">
    <cfRule type="cellIs" dxfId="952" priority="1557" stopIfTrue="1" operator="equal">
      <formula>4987</formula>
    </cfRule>
  </conditionalFormatting>
  <conditionalFormatting sqref="F821">
    <cfRule type="cellIs" dxfId="951" priority="1558" stopIfTrue="1" operator="equal">
      <formula>4987</formula>
    </cfRule>
  </conditionalFormatting>
  <conditionalFormatting sqref="F821">
    <cfRule type="containsText" dxfId="950" priority="1559" operator="containsText" text="SISTEMA">
      <formula>NOT(ISERROR(SEARCH(("SISTEMA"),(F821))))</formula>
    </cfRule>
  </conditionalFormatting>
  <conditionalFormatting sqref="F822">
    <cfRule type="cellIs" dxfId="949" priority="1560" stopIfTrue="1" operator="equal">
      <formula>4987</formula>
    </cfRule>
  </conditionalFormatting>
  <conditionalFormatting sqref="F822">
    <cfRule type="cellIs" dxfId="948" priority="1561" stopIfTrue="1" operator="equal">
      <formula>4987</formula>
    </cfRule>
  </conditionalFormatting>
  <conditionalFormatting sqref="F822">
    <cfRule type="containsText" dxfId="947" priority="1562" operator="containsText" text="SISTEMA">
      <formula>NOT(ISERROR(SEARCH(("SISTEMA"),(F822))))</formula>
    </cfRule>
  </conditionalFormatting>
  <conditionalFormatting sqref="E823:E840 E842">
    <cfRule type="containsText" dxfId="946" priority="1563" operator="containsText" text="CONDUCE">
      <formula>NOT(ISERROR(SEARCH(("CONDUCE"),(E823))))</formula>
    </cfRule>
  </conditionalFormatting>
  <conditionalFormatting sqref="F823">
    <cfRule type="cellIs" dxfId="945" priority="1564" stopIfTrue="1" operator="equal">
      <formula>4987</formula>
    </cfRule>
  </conditionalFormatting>
  <conditionalFormatting sqref="F823">
    <cfRule type="cellIs" dxfId="944" priority="1565" stopIfTrue="1" operator="equal">
      <formula>4987</formula>
    </cfRule>
  </conditionalFormatting>
  <conditionalFormatting sqref="F823">
    <cfRule type="containsText" dxfId="943" priority="1566" operator="containsText" text="SISTEMA">
      <formula>NOT(ISERROR(SEARCH(("SISTEMA"),(F823))))</formula>
    </cfRule>
  </conditionalFormatting>
  <conditionalFormatting sqref="F81">
    <cfRule type="cellIs" dxfId="942" priority="1567" stopIfTrue="1" operator="equal">
      <formula>4987</formula>
    </cfRule>
  </conditionalFormatting>
  <conditionalFormatting sqref="F81">
    <cfRule type="cellIs" dxfId="941" priority="1568" stopIfTrue="1" operator="equal">
      <formula>4987</formula>
    </cfRule>
  </conditionalFormatting>
  <conditionalFormatting sqref="J80">
    <cfRule type="cellIs" dxfId="940" priority="1569" operator="lessThan">
      <formula>0</formula>
    </cfRule>
  </conditionalFormatting>
  <conditionalFormatting sqref="J81">
    <cfRule type="cellIs" dxfId="939" priority="1570" operator="lessThan">
      <formula>0</formula>
    </cfRule>
  </conditionalFormatting>
  <conditionalFormatting sqref="F80:F81">
    <cfRule type="containsText" dxfId="938" priority="1571" operator="containsText" text="SISTEMA">
      <formula>NOT(ISERROR(SEARCH(("SISTEMA"),(F80))))</formula>
    </cfRule>
  </conditionalFormatting>
  <conditionalFormatting sqref="J80:J81">
    <cfRule type="cellIs" dxfId="937" priority="1572" operator="greaterThan">
      <formula>164982</formula>
    </cfRule>
  </conditionalFormatting>
  <conditionalFormatting sqref="E80:E81">
    <cfRule type="containsText" dxfId="936" priority="1573" operator="containsText" text="CONDUCE">
      <formula>NOT(ISERROR(SEARCH(("CONDUCE"),(E80))))</formula>
    </cfRule>
  </conditionalFormatting>
  <conditionalFormatting sqref="F50:F54">
    <cfRule type="cellIs" dxfId="935" priority="1574" stopIfTrue="1" operator="equal">
      <formula>4987</formula>
    </cfRule>
  </conditionalFormatting>
  <conditionalFormatting sqref="F50:F54">
    <cfRule type="cellIs" dxfId="934" priority="1575" stopIfTrue="1" operator="equal">
      <formula>4987</formula>
    </cfRule>
  </conditionalFormatting>
  <conditionalFormatting sqref="F50:F54">
    <cfRule type="containsText" dxfId="933" priority="1576" operator="containsText" text="SISTEMA">
      <formula>NOT(ISERROR(SEARCH(("SISTEMA"),(F50))))</formula>
    </cfRule>
  </conditionalFormatting>
  <conditionalFormatting sqref="F824">
    <cfRule type="cellIs" dxfId="932" priority="1577" stopIfTrue="1" operator="equal">
      <formula>4987</formula>
    </cfRule>
  </conditionalFormatting>
  <conditionalFormatting sqref="F824">
    <cfRule type="cellIs" dxfId="931" priority="1578" stopIfTrue="1" operator="equal">
      <formula>4987</formula>
    </cfRule>
  </conditionalFormatting>
  <conditionalFormatting sqref="F824">
    <cfRule type="containsText" dxfId="930" priority="1579" operator="containsText" text="SISTEMA">
      <formula>NOT(ISERROR(SEARCH(("SISTEMA"),(F824))))</formula>
    </cfRule>
  </conditionalFormatting>
  <conditionalFormatting sqref="F90">
    <cfRule type="cellIs" dxfId="929" priority="1580" stopIfTrue="1" operator="equal">
      <formula>4987</formula>
    </cfRule>
  </conditionalFormatting>
  <conditionalFormatting sqref="F90">
    <cfRule type="cellIs" dxfId="928" priority="1581" stopIfTrue="1" operator="equal">
      <formula>4987</formula>
    </cfRule>
  </conditionalFormatting>
  <conditionalFormatting sqref="J88">
    <cfRule type="cellIs" dxfId="927" priority="1582" operator="lessThan">
      <formula>0</formula>
    </cfRule>
  </conditionalFormatting>
  <conditionalFormatting sqref="J89:J90">
    <cfRule type="cellIs" dxfId="926" priority="1583" operator="lessThan">
      <formula>0</formula>
    </cfRule>
  </conditionalFormatting>
  <conditionalFormatting sqref="F88 F90">
    <cfRule type="containsText" dxfId="925" priority="1584" operator="containsText" text="SISTEMA">
      <formula>NOT(ISERROR(SEARCH(("SISTEMA"),(F88))))</formula>
    </cfRule>
  </conditionalFormatting>
  <conditionalFormatting sqref="J88:J90">
    <cfRule type="cellIs" dxfId="924" priority="1585" operator="greaterThan">
      <formula>164982</formula>
    </cfRule>
  </conditionalFormatting>
  <conditionalFormatting sqref="E88:E90">
    <cfRule type="containsText" dxfId="923" priority="1586" operator="containsText" text="CONDUCE">
      <formula>NOT(ISERROR(SEARCH(("CONDUCE"),(E88))))</formula>
    </cfRule>
  </conditionalFormatting>
  <conditionalFormatting sqref="F89">
    <cfRule type="containsText" dxfId="922" priority="1587" operator="containsText" text="CONDUCE">
      <formula>NOT(ISERROR(SEARCH(("CONDUCE"),(F89))))</formula>
    </cfRule>
  </conditionalFormatting>
  <conditionalFormatting sqref="F354">
    <cfRule type="containsText" dxfId="921" priority="1588" operator="containsText" text="SISTEMA">
      <formula>NOT(ISERROR(SEARCH(("SISTEMA"),(F354))))</formula>
    </cfRule>
  </conditionalFormatting>
  <conditionalFormatting sqref="F354">
    <cfRule type="cellIs" dxfId="920" priority="1589" stopIfTrue="1" operator="equal">
      <formula>4987</formula>
    </cfRule>
  </conditionalFormatting>
  <conditionalFormatting sqref="F354">
    <cfRule type="cellIs" dxfId="919" priority="1590" stopIfTrue="1" operator="equal">
      <formula>4987</formula>
    </cfRule>
  </conditionalFormatting>
  <conditionalFormatting sqref="F825">
    <cfRule type="cellIs" dxfId="918" priority="1591" stopIfTrue="1" operator="equal">
      <formula>4987</formula>
    </cfRule>
  </conditionalFormatting>
  <conditionalFormatting sqref="F825">
    <cfRule type="cellIs" dxfId="917" priority="1592" stopIfTrue="1" operator="equal">
      <formula>4987</formula>
    </cfRule>
  </conditionalFormatting>
  <conditionalFormatting sqref="F825">
    <cfRule type="containsText" dxfId="916" priority="1593" operator="containsText" text="SISTEMA">
      <formula>NOT(ISERROR(SEARCH(("SISTEMA"),(F825))))</formula>
    </cfRule>
  </conditionalFormatting>
  <conditionalFormatting sqref="F826">
    <cfRule type="cellIs" dxfId="915" priority="1594" stopIfTrue="1" operator="equal">
      <formula>4987</formula>
    </cfRule>
  </conditionalFormatting>
  <conditionalFormatting sqref="F826">
    <cfRule type="cellIs" dxfId="914" priority="1595" stopIfTrue="1" operator="equal">
      <formula>4987</formula>
    </cfRule>
  </conditionalFormatting>
  <conditionalFormatting sqref="F826">
    <cfRule type="containsText" dxfId="913" priority="1596" operator="containsText" text="SISTEMA">
      <formula>NOT(ISERROR(SEARCH(("SISTEMA"),(F826))))</formula>
    </cfRule>
  </conditionalFormatting>
  <conditionalFormatting sqref="F827">
    <cfRule type="cellIs" dxfId="912" priority="1597" stopIfTrue="1" operator="equal">
      <formula>4987</formula>
    </cfRule>
  </conditionalFormatting>
  <conditionalFormatting sqref="F827">
    <cfRule type="cellIs" dxfId="911" priority="1598" stopIfTrue="1" operator="equal">
      <formula>4987</formula>
    </cfRule>
  </conditionalFormatting>
  <conditionalFormatting sqref="F827">
    <cfRule type="containsText" dxfId="910" priority="1599" operator="containsText" text="SISTEMA">
      <formula>NOT(ISERROR(SEARCH(("SISTEMA"),(F827))))</formula>
    </cfRule>
  </conditionalFormatting>
  <conditionalFormatting sqref="F828">
    <cfRule type="cellIs" dxfId="909" priority="1600" stopIfTrue="1" operator="equal">
      <formula>4987</formula>
    </cfRule>
  </conditionalFormatting>
  <conditionalFormatting sqref="F828">
    <cfRule type="cellIs" dxfId="908" priority="1601" stopIfTrue="1" operator="equal">
      <formula>4987</formula>
    </cfRule>
  </conditionalFormatting>
  <conditionalFormatting sqref="F828">
    <cfRule type="containsText" dxfId="907" priority="1602" operator="containsText" text="SISTEMA">
      <formula>NOT(ISERROR(SEARCH(("SISTEMA"),(F828))))</formula>
    </cfRule>
  </conditionalFormatting>
  <conditionalFormatting sqref="F829">
    <cfRule type="cellIs" dxfId="906" priority="1603" stopIfTrue="1" operator="equal">
      <formula>4987</formula>
    </cfRule>
  </conditionalFormatting>
  <conditionalFormatting sqref="F829">
    <cfRule type="cellIs" dxfId="905" priority="1604" stopIfTrue="1" operator="equal">
      <formula>4987</formula>
    </cfRule>
  </conditionalFormatting>
  <conditionalFormatting sqref="F829">
    <cfRule type="containsText" dxfId="904" priority="1605" operator="containsText" text="SISTEMA">
      <formula>NOT(ISERROR(SEARCH(("SISTEMA"),(F829))))</formula>
    </cfRule>
  </conditionalFormatting>
  <conditionalFormatting sqref="F831:F842">
    <cfRule type="cellIs" dxfId="903" priority="1606" stopIfTrue="1" operator="equal">
      <formula>4987</formula>
    </cfRule>
  </conditionalFormatting>
  <conditionalFormatting sqref="F831:F842">
    <cfRule type="cellIs" dxfId="902" priority="1607" stopIfTrue="1" operator="equal">
      <formula>4987</formula>
    </cfRule>
  </conditionalFormatting>
  <conditionalFormatting sqref="F831:F842">
    <cfRule type="containsText" dxfId="901" priority="1608" operator="containsText" text="SISTEMA">
      <formula>NOT(ISERROR(SEARCH(("SISTEMA"),(F831))))</formula>
    </cfRule>
  </conditionalFormatting>
  <conditionalFormatting sqref="F200">
    <cfRule type="cellIs" dxfId="900" priority="999" stopIfTrue="1" operator="equal">
      <formula>4987</formula>
    </cfRule>
  </conditionalFormatting>
  <conditionalFormatting sqref="F200">
    <cfRule type="cellIs" dxfId="899" priority="1000" stopIfTrue="1" operator="equal">
      <formula>4987</formula>
    </cfRule>
  </conditionalFormatting>
  <conditionalFormatting sqref="J200">
    <cfRule type="cellIs" dxfId="898" priority="1001" operator="lessThan">
      <formula>0</formula>
    </cfRule>
  </conditionalFormatting>
  <conditionalFormatting sqref="F200">
    <cfRule type="containsText" dxfId="897" priority="1002" operator="containsText" text="SISTEMA">
      <formula>NOT(ISERROR(SEARCH(("SISTEMA"),(F200))))</formula>
    </cfRule>
  </conditionalFormatting>
  <conditionalFormatting sqref="J200">
    <cfRule type="cellIs" dxfId="896" priority="1003" operator="greaterThan">
      <formula>164982</formula>
    </cfRule>
  </conditionalFormatting>
  <conditionalFormatting sqref="E200">
    <cfRule type="containsText" dxfId="895" priority="1004" operator="containsText" text="CONDUCE">
      <formula>NOT(ISERROR(SEARCH(("CONDUCE"),(E200))))</formula>
    </cfRule>
  </conditionalFormatting>
  <conditionalFormatting sqref="F199">
    <cfRule type="cellIs" dxfId="894" priority="993" stopIfTrue="1" operator="equal">
      <formula>4987</formula>
    </cfRule>
  </conditionalFormatting>
  <conditionalFormatting sqref="F199">
    <cfRule type="cellIs" dxfId="893" priority="994" stopIfTrue="1" operator="equal">
      <formula>4987</formula>
    </cfRule>
  </conditionalFormatting>
  <conditionalFormatting sqref="J199">
    <cfRule type="cellIs" dxfId="892" priority="995" operator="lessThan">
      <formula>0</formula>
    </cfRule>
  </conditionalFormatting>
  <conditionalFormatting sqref="F199">
    <cfRule type="containsText" dxfId="891" priority="996" operator="containsText" text="SISTEMA">
      <formula>NOT(ISERROR(SEARCH(("SISTEMA"),(F199))))</formula>
    </cfRule>
  </conditionalFormatting>
  <conditionalFormatting sqref="J199">
    <cfRule type="cellIs" dxfId="890" priority="997" operator="greaterThan">
      <formula>164982</formula>
    </cfRule>
  </conditionalFormatting>
  <conditionalFormatting sqref="E199">
    <cfRule type="containsText" dxfId="889" priority="998" operator="containsText" text="CONDUCE">
      <formula>NOT(ISERROR(SEARCH(("CONDUCE"),(E199))))</formula>
    </cfRule>
  </conditionalFormatting>
  <conditionalFormatting sqref="F1168:F1169">
    <cfRule type="cellIs" dxfId="888" priority="448" stopIfTrue="1" operator="equal">
      <formula>4987</formula>
    </cfRule>
  </conditionalFormatting>
  <conditionalFormatting sqref="J1025:J1026">
    <cfRule type="cellIs" dxfId="887" priority="981" operator="lessThan">
      <formula>0</formula>
    </cfRule>
  </conditionalFormatting>
  <conditionalFormatting sqref="F1026">
    <cfRule type="cellIs" dxfId="886" priority="982" stopIfTrue="1" operator="equal">
      <formula>4987</formula>
    </cfRule>
  </conditionalFormatting>
  <conditionalFormatting sqref="J1025">
    <cfRule type="cellIs" dxfId="885" priority="984" operator="lessThan">
      <formula>0</formula>
    </cfRule>
  </conditionalFormatting>
  <conditionalFormatting sqref="J1026">
    <cfRule type="cellIs" dxfId="884" priority="985" operator="lessThan">
      <formula>0</formula>
    </cfRule>
  </conditionalFormatting>
  <conditionalFormatting sqref="F1026">
    <cfRule type="containsText" dxfId="883" priority="986" operator="containsText" text="SISTEMA">
      <formula>NOT(ISERROR(SEARCH(("SISTEMA"),(F1026))))</formula>
    </cfRule>
  </conditionalFormatting>
  <conditionalFormatting sqref="J1025:J1026">
    <cfRule type="cellIs" dxfId="882" priority="987" operator="greaterThan">
      <formula>164982</formula>
    </cfRule>
  </conditionalFormatting>
  <conditionalFormatting sqref="E1026">
    <cfRule type="containsText" dxfId="881" priority="988" operator="containsText" text="CONDUCE">
      <formula>NOT(ISERROR(SEARCH(("CONDUCE"),(E1026))))</formula>
    </cfRule>
  </conditionalFormatting>
  <conditionalFormatting sqref="G840">
    <cfRule type="containsText" dxfId="880" priority="977" operator="containsText" text="SISTEMA">
      <formula>NOT(ISERROR(SEARCH(("SISTEMA"),(G840))))</formula>
    </cfRule>
  </conditionalFormatting>
  <conditionalFormatting sqref="G840">
    <cfRule type="cellIs" dxfId="879" priority="978" stopIfTrue="1" operator="equal">
      <formula>4987</formula>
    </cfRule>
  </conditionalFormatting>
  <conditionalFormatting sqref="G840">
    <cfRule type="cellIs" dxfId="878" priority="979" stopIfTrue="1" operator="equal">
      <formula>4987</formula>
    </cfRule>
  </conditionalFormatting>
  <conditionalFormatting sqref="G840">
    <cfRule type="containsText" dxfId="877" priority="980" operator="containsText" text="SISTEMA">
      <formula>NOT(ISERROR(SEARCH(("SISTEMA"),(G840))))</formula>
    </cfRule>
  </conditionalFormatting>
  <conditionalFormatting sqref="E841">
    <cfRule type="containsText" dxfId="876" priority="975" operator="containsText" text="CONDUCE">
      <formula>NOT(ISERROR(SEARCH(("CONDUCE"),(E841))))</formula>
    </cfRule>
  </conditionalFormatting>
  <conditionalFormatting sqref="E841">
    <cfRule type="containsText" dxfId="875" priority="976" operator="containsText" text="CONDUCE">
      <formula>NOT(ISERROR(SEARCH(("CONDUCE"),(E841))))</formula>
    </cfRule>
  </conditionalFormatting>
  <conditionalFormatting sqref="F507 F526 F530 F583 F593:F607 F611:F616 F621:F622 F648 F671:F673 F726:F727 F747 F658">
    <cfRule type="cellIs" dxfId="874" priority="740" stopIfTrue="1" operator="equal">
      <formula>4987</formula>
    </cfRule>
  </conditionalFormatting>
  <conditionalFormatting sqref="F507 F526 F530 F583 F593:F607 F611:F616 F621:F622 F648 F671:F673 F726:F727 F747">
    <cfRule type="cellIs" dxfId="873" priority="741" stopIfTrue="1" operator="equal">
      <formula>4987</formula>
    </cfRule>
  </conditionalFormatting>
  <conditionalFormatting sqref="F494:F496">
    <cfRule type="cellIs" dxfId="872" priority="744" stopIfTrue="1" operator="equal">
      <formula>4987</formula>
    </cfRule>
  </conditionalFormatting>
  <conditionalFormatting sqref="J493">
    <cfRule type="cellIs" dxfId="871" priority="745" operator="lessThan">
      <formula>0</formula>
    </cfRule>
  </conditionalFormatting>
  <conditionalFormatting sqref="J494:J496">
    <cfRule type="cellIs" dxfId="870" priority="746" operator="lessThan">
      <formula>0</formula>
    </cfRule>
  </conditionalFormatting>
  <conditionalFormatting sqref="J525">
    <cfRule type="cellIs" dxfId="869" priority="747" operator="lessThan">
      <formula>0</formula>
    </cfRule>
  </conditionalFormatting>
  <conditionalFormatting sqref="F497:F498">
    <cfRule type="cellIs" dxfId="868" priority="749" stopIfTrue="1" operator="equal">
      <formula>4987</formula>
    </cfRule>
  </conditionalFormatting>
  <conditionalFormatting sqref="J497:J498">
    <cfRule type="cellIs" dxfId="867" priority="751" operator="lessThan">
      <formula>0</formula>
    </cfRule>
  </conditionalFormatting>
  <conditionalFormatting sqref="F499:F500">
    <cfRule type="cellIs" dxfId="866" priority="752" stopIfTrue="1" operator="equal">
      <formula>4987</formula>
    </cfRule>
  </conditionalFormatting>
  <conditionalFormatting sqref="J499:J500">
    <cfRule type="cellIs" dxfId="865" priority="754" operator="lessThan">
      <formula>0</formula>
    </cfRule>
  </conditionalFormatting>
  <conditionalFormatting sqref="F501:F502">
    <cfRule type="cellIs" dxfId="864" priority="755" stopIfTrue="1" operator="equal">
      <formula>4987</formula>
    </cfRule>
  </conditionalFormatting>
  <conditionalFormatting sqref="J501:J502">
    <cfRule type="cellIs" dxfId="863" priority="757" operator="lessThan">
      <formula>0</formula>
    </cfRule>
  </conditionalFormatting>
  <conditionalFormatting sqref="J505:J506">
    <cfRule type="cellIs" dxfId="862" priority="763" operator="lessThan">
      <formula>0</formula>
    </cfRule>
  </conditionalFormatting>
  <conditionalFormatting sqref="J527:J528">
    <cfRule type="cellIs" dxfId="861" priority="764" operator="lessThan">
      <formula>0</formula>
    </cfRule>
  </conditionalFormatting>
  <conditionalFormatting sqref="F508:F509">
    <cfRule type="cellIs" dxfId="860" priority="766" stopIfTrue="1" operator="equal">
      <formula>4987</formula>
    </cfRule>
  </conditionalFormatting>
  <conditionalFormatting sqref="J529">
    <cfRule type="cellIs" dxfId="859" priority="767" operator="lessThan">
      <formula>0</formula>
    </cfRule>
  </conditionalFormatting>
  <conditionalFormatting sqref="F511:F521">
    <cfRule type="cellIs" dxfId="858" priority="771" stopIfTrue="1" operator="equal">
      <formula>4987</formula>
    </cfRule>
  </conditionalFormatting>
  <conditionalFormatting sqref="F527:F528">
    <cfRule type="cellIs" dxfId="857" priority="772" stopIfTrue="1" operator="equal">
      <formula>4987</formula>
    </cfRule>
  </conditionalFormatting>
  <conditionalFormatting sqref="J582">
    <cfRule type="cellIs" dxfId="856" priority="774" operator="lessThan">
      <formula>0</formula>
    </cfRule>
  </conditionalFormatting>
  <conditionalFormatting sqref="F529">
    <cfRule type="cellIs" dxfId="855" priority="776" stopIfTrue="1" operator="equal">
      <formula>4987</formula>
    </cfRule>
  </conditionalFormatting>
  <conditionalFormatting sqref="J536">
    <cfRule type="cellIs" dxfId="854" priority="777" operator="lessThan">
      <formula>0</formula>
    </cfRule>
  </conditionalFormatting>
  <conditionalFormatting sqref="J531:J532">
    <cfRule type="cellIs" dxfId="853" priority="778" operator="lessThan">
      <formula>0</formula>
    </cfRule>
  </conditionalFormatting>
  <conditionalFormatting sqref="J533">
    <cfRule type="cellIs" dxfId="852" priority="780" operator="lessThan">
      <formula>0</formula>
    </cfRule>
  </conditionalFormatting>
  <conditionalFormatting sqref="J538:J564">
    <cfRule type="cellIs" dxfId="851" priority="781" operator="lessThan">
      <formula>0</formula>
    </cfRule>
  </conditionalFormatting>
  <conditionalFormatting sqref="F531:F532">
    <cfRule type="cellIs" dxfId="850" priority="782" stopIfTrue="1" operator="equal">
      <formula>4987</formula>
    </cfRule>
  </conditionalFormatting>
  <conditionalFormatting sqref="F533">
    <cfRule type="cellIs" dxfId="849" priority="785" stopIfTrue="1" operator="equal">
      <formula>4987</formula>
    </cfRule>
  </conditionalFormatting>
  <conditionalFormatting sqref="J534:J535">
    <cfRule type="cellIs" dxfId="848" priority="786" operator="lessThan">
      <formula>0</formula>
    </cfRule>
  </conditionalFormatting>
  <conditionalFormatting sqref="F534:F535">
    <cfRule type="cellIs" dxfId="847" priority="788" stopIfTrue="1" operator="equal">
      <formula>4987</formula>
    </cfRule>
  </conditionalFormatting>
  <conditionalFormatting sqref="F536">
    <cfRule type="cellIs" dxfId="846" priority="789" stopIfTrue="1" operator="equal">
      <formula>4987</formula>
    </cfRule>
  </conditionalFormatting>
  <conditionalFormatting sqref="F536">
    <cfRule type="cellIs" dxfId="845" priority="790" stopIfTrue="1" operator="equal">
      <formula>4987</formula>
    </cfRule>
  </conditionalFormatting>
  <conditionalFormatting sqref="F537">
    <cfRule type="cellIs" dxfId="844" priority="791" stopIfTrue="1" operator="equal">
      <formula>4987</formula>
    </cfRule>
  </conditionalFormatting>
  <conditionalFormatting sqref="F537">
    <cfRule type="cellIs" dxfId="843" priority="792" stopIfTrue="1" operator="equal">
      <formula>4987</formula>
    </cfRule>
  </conditionalFormatting>
  <conditionalFormatting sqref="F538:F564">
    <cfRule type="cellIs" dxfId="842" priority="793" stopIfTrue="1" operator="equal">
      <formula>4987</formula>
    </cfRule>
  </conditionalFormatting>
  <conditionalFormatting sqref="F538:F564">
    <cfRule type="cellIs" dxfId="841" priority="794" stopIfTrue="1" operator="equal">
      <formula>4987</formula>
    </cfRule>
  </conditionalFormatting>
  <conditionalFormatting sqref="F572:F580">
    <cfRule type="cellIs" dxfId="840" priority="795" stopIfTrue="1" operator="equal">
      <formula>4987</formula>
    </cfRule>
  </conditionalFormatting>
  <conditionalFormatting sqref="F572:F580">
    <cfRule type="cellIs" dxfId="839" priority="796" stopIfTrue="1" operator="equal">
      <formula>4987</formula>
    </cfRule>
  </conditionalFormatting>
  <conditionalFormatting sqref="J572:J580">
    <cfRule type="cellIs" dxfId="838" priority="797" operator="lessThan">
      <formula>0</formula>
    </cfRule>
  </conditionalFormatting>
  <conditionalFormatting sqref="J623:J624">
    <cfRule type="cellIs" dxfId="837" priority="798" operator="lessThan">
      <formula>0</formula>
    </cfRule>
  </conditionalFormatting>
  <conditionalFormatting sqref="J610">
    <cfRule type="cellIs" dxfId="836" priority="800" operator="lessThan">
      <formula>0</formula>
    </cfRule>
  </conditionalFormatting>
  <conditionalFormatting sqref="F623:F624">
    <cfRule type="cellIs" dxfId="835" priority="801" stopIfTrue="1" operator="equal">
      <formula>4987</formula>
    </cfRule>
  </conditionalFormatting>
  <conditionalFormatting sqref="F623:F624">
    <cfRule type="cellIs" dxfId="834" priority="802" stopIfTrue="1" operator="equal">
      <formula>4987</formula>
    </cfRule>
  </conditionalFormatting>
  <conditionalFormatting sqref="J620">
    <cfRule type="cellIs" dxfId="833" priority="803" operator="lessThan">
      <formula>0</formula>
    </cfRule>
  </conditionalFormatting>
  <conditionalFormatting sqref="J591">
    <cfRule type="cellIs" dxfId="832" priority="804" operator="lessThan">
      <formula>0</formula>
    </cfRule>
  </conditionalFormatting>
  <conditionalFormatting sqref="F592">
    <cfRule type="cellIs" dxfId="831" priority="805" stopIfTrue="1" operator="equal">
      <formula>4987</formula>
    </cfRule>
  </conditionalFormatting>
  <conditionalFormatting sqref="F592">
    <cfRule type="cellIs" dxfId="830" priority="806" stopIfTrue="1" operator="equal">
      <formula>4987</formula>
    </cfRule>
  </conditionalFormatting>
  <conditionalFormatting sqref="J592">
    <cfRule type="cellIs" dxfId="829" priority="807" operator="lessThan">
      <formula>0</formula>
    </cfRule>
  </conditionalFormatting>
  <conditionalFormatting sqref="F591">
    <cfRule type="cellIs" dxfId="828" priority="808" stopIfTrue="1" operator="equal">
      <formula>4987</formula>
    </cfRule>
  </conditionalFormatting>
  <conditionalFormatting sqref="F591">
    <cfRule type="cellIs" dxfId="827" priority="809" stopIfTrue="1" operator="equal">
      <formula>4987</formula>
    </cfRule>
  </conditionalFormatting>
  <conditionalFormatting sqref="J629 J634:J635">
    <cfRule type="cellIs" dxfId="826" priority="810" operator="lessThan">
      <formula>0</formula>
    </cfRule>
  </conditionalFormatting>
  <conditionalFormatting sqref="F629 F634:F635">
    <cfRule type="cellIs" dxfId="825" priority="811" stopIfTrue="1" operator="equal">
      <formula>4987</formula>
    </cfRule>
  </conditionalFormatting>
  <conditionalFormatting sqref="F629 F634:F635">
    <cfRule type="cellIs" dxfId="824" priority="812" stopIfTrue="1" operator="equal">
      <formula>4987</formula>
    </cfRule>
  </conditionalFormatting>
  <conditionalFormatting sqref="J628">
    <cfRule type="cellIs" dxfId="823" priority="813" operator="lessThan">
      <formula>0</formula>
    </cfRule>
  </conditionalFormatting>
  <conditionalFormatting sqref="J652">
    <cfRule type="cellIs" dxfId="822" priority="814" operator="lessThan">
      <formula>0</formula>
    </cfRule>
  </conditionalFormatting>
  <conditionalFormatting sqref="F652">
    <cfRule type="cellIs" dxfId="821" priority="815" stopIfTrue="1" operator="equal">
      <formula>4987</formula>
    </cfRule>
  </conditionalFormatting>
  <conditionalFormatting sqref="F652">
    <cfRule type="cellIs" dxfId="820" priority="816" stopIfTrue="1" operator="equal">
      <formula>4987</formula>
    </cfRule>
  </conditionalFormatting>
  <conditionalFormatting sqref="F630:F631">
    <cfRule type="cellIs" dxfId="819" priority="817" stopIfTrue="1" operator="equal">
      <formula>4987</formula>
    </cfRule>
  </conditionalFormatting>
  <conditionalFormatting sqref="F630:F631">
    <cfRule type="cellIs" dxfId="818" priority="818" stopIfTrue="1" operator="equal">
      <formula>4987</formula>
    </cfRule>
  </conditionalFormatting>
  <conditionalFormatting sqref="J630:J631">
    <cfRule type="cellIs" dxfId="817" priority="819" operator="lessThan">
      <formula>0</formula>
    </cfRule>
  </conditionalFormatting>
  <conditionalFormatting sqref="J632:J633">
    <cfRule type="cellIs" dxfId="816" priority="820" operator="lessThan">
      <formula>0</formula>
    </cfRule>
  </conditionalFormatting>
  <conditionalFormatting sqref="F632:F633">
    <cfRule type="cellIs" dxfId="815" priority="821" stopIfTrue="1" operator="equal">
      <formula>4987</formula>
    </cfRule>
  </conditionalFormatting>
  <conditionalFormatting sqref="F632:F633">
    <cfRule type="cellIs" dxfId="814" priority="822" stopIfTrue="1" operator="equal">
      <formula>4987</formula>
    </cfRule>
  </conditionalFormatting>
  <conditionalFormatting sqref="F649:F651">
    <cfRule type="cellIs" dxfId="813" priority="823" stopIfTrue="1" operator="equal">
      <formula>4987</formula>
    </cfRule>
  </conditionalFormatting>
  <conditionalFormatting sqref="F649:F651">
    <cfRule type="cellIs" dxfId="812" priority="824" stopIfTrue="1" operator="equal">
      <formula>4987</formula>
    </cfRule>
  </conditionalFormatting>
  <conditionalFormatting sqref="J654:J656">
    <cfRule type="cellIs" dxfId="811" priority="825" operator="lessThan">
      <formula>0</formula>
    </cfRule>
  </conditionalFormatting>
  <conditionalFormatting sqref="J661:J668">
    <cfRule type="cellIs" dxfId="810" priority="826" operator="lessThan">
      <formula>0</formula>
    </cfRule>
  </conditionalFormatting>
  <conditionalFormatting sqref="F654:F656">
    <cfRule type="cellIs" dxfId="809" priority="827" stopIfTrue="1" operator="equal">
      <formula>4987</formula>
    </cfRule>
  </conditionalFormatting>
  <conditionalFormatting sqref="F654:F656">
    <cfRule type="cellIs" dxfId="808" priority="828" stopIfTrue="1" operator="equal">
      <formula>4987</formula>
    </cfRule>
  </conditionalFormatting>
  <conditionalFormatting sqref="J653">
    <cfRule type="cellIs" dxfId="807" priority="829" operator="lessThan">
      <formula>0</formula>
    </cfRule>
  </conditionalFormatting>
  <conditionalFormatting sqref="J649:J651">
    <cfRule type="cellIs" dxfId="806" priority="830" operator="lessThan">
      <formula>0</formula>
    </cfRule>
  </conditionalFormatting>
  <conditionalFormatting sqref="F661:F667">
    <cfRule type="cellIs" dxfId="805" priority="831" stopIfTrue="1" operator="equal">
      <formula>4987</formula>
    </cfRule>
  </conditionalFormatting>
  <conditionalFormatting sqref="F661:F667">
    <cfRule type="cellIs" dxfId="804" priority="832" stopIfTrue="1" operator="equal">
      <formula>4987</formula>
    </cfRule>
  </conditionalFormatting>
  <conditionalFormatting sqref="J657">
    <cfRule type="cellIs" dxfId="803" priority="833" operator="lessThan">
      <formula>0</formula>
    </cfRule>
  </conditionalFormatting>
  <conditionalFormatting sqref="J670">
    <cfRule type="cellIs" dxfId="802" priority="834" operator="lessThan">
      <formula>0</formula>
    </cfRule>
  </conditionalFormatting>
  <conditionalFormatting sqref="F660">
    <cfRule type="cellIs" dxfId="801" priority="835" stopIfTrue="1" operator="equal">
      <formula>4987</formula>
    </cfRule>
  </conditionalFormatting>
  <conditionalFormatting sqref="F660">
    <cfRule type="cellIs" dxfId="800" priority="836" stopIfTrue="1" operator="equal">
      <formula>4987</formula>
    </cfRule>
  </conditionalFormatting>
  <conditionalFormatting sqref="F659">
    <cfRule type="cellIs" dxfId="799" priority="837" stopIfTrue="1" operator="equal">
      <formula>4987</formula>
    </cfRule>
  </conditionalFormatting>
  <conditionalFormatting sqref="F659">
    <cfRule type="cellIs" dxfId="798" priority="838" stopIfTrue="1" operator="equal">
      <formula>4987</formula>
    </cfRule>
  </conditionalFormatting>
  <conditionalFormatting sqref="J681:J683">
    <cfRule type="cellIs" dxfId="797" priority="839" operator="lessThan">
      <formula>0</formula>
    </cfRule>
  </conditionalFormatting>
  <conditionalFormatting sqref="J702">
    <cfRule type="cellIs" dxfId="796" priority="840" operator="lessThan">
      <formula>0</formula>
    </cfRule>
  </conditionalFormatting>
  <conditionalFormatting sqref="F702">
    <cfRule type="cellIs" dxfId="795" priority="841" stopIfTrue="1" operator="equal">
      <formula>4987</formula>
    </cfRule>
  </conditionalFormatting>
  <conditionalFormatting sqref="F702">
    <cfRule type="cellIs" dxfId="794" priority="842" stopIfTrue="1" operator="equal">
      <formula>4987</formula>
    </cfRule>
  </conditionalFormatting>
  <conditionalFormatting sqref="J677">
    <cfRule type="cellIs" dxfId="793" priority="843" operator="lessThan">
      <formula>0</formula>
    </cfRule>
  </conditionalFormatting>
  <conditionalFormatting sqref="J675:J676">
    <cfRule type="cellIs" dxfId="792" priority="844" operator="lessThan">
      <formula>0</formula>
    </cfRule>
  </conditionalFormatting>
  <conditionalFormatting sqref="F674:F676">
    <cfRule type="cellIs" dxfId="791" priority="845" stopIfTrue="1" operator="equal">
      <formula>4987</formula>
    </cfRule>
  </conditionalFormatting>
  <conditionalFormatting sqref="F674:F676">
    <cfRule type="cellIs" dxfId="790" priority="846" stopIfTrue="1" operator="equal">
      <formula>4987</formula>
    </cfRule>
  </conditionalFormatting>
  <conditionalFormatting sqref="J703:J705">
    <cfRule type="cellIs" dxfId="789" priority="847" operator="lessThan">
      <formula>0</formula>
    </cfRule>
  </conditionalFormatting>
  <conditionalFormatting sqref="F703:F705">
    <cfRule type="cellIs" dxfId="788" priority="848" stopIfTrue="1" operator="equal">
      <formula>4987</formula>
    </cfRule>
  </conditionalFormatting>
  <conditionalFormatting sqref="F703:F705">
    <cfRule type="cellIs" dxfId="787" priority="849" stopIfTrue="1" operator="equal">
      <formula>4987</formula>
    </cfRule>
  </conditionalFormatting>
  <conditionalFormatting sqref="J706:J708">
    <cfRule type="cellIs" dxfId="786" priority="850" operator="lessThan">
      <formula>0</formula>
    </cfRule>
  </conditionalFormatting>
  <conditionalFormatting sqref="F706:F708">
    <cfRule type="cellIs" dxfId="785" priority="851" stopIfTrue="1" operator="equal">
      <formula>4987</formula>
    </cfRule>
  </conditionalFormatting>
  <conditionalFormatting sqref="F706:F708">
    <cfRule type="cellIs" dxfId="784" priority="852" stopIfTrue="1" operator="equal">
      <formula>4987</formula>
    </cfRule>
  </conditionalFormatting>
  <conditionalFormatting sqref="J709:J711">
    <cfRule type="cellIs" dxfId="783" priority="853" operator="lessThan">
      <formula>0</formula>
    </cfRule>
  </conditionalFormatting>
  <conditionalFormatting sqref="F709:F711">
    <cfRule type="cellIs" dxfId="782" priority="854" stopIfTrue="1" operator="equal">
      <formula>4987</formula>
    </cfRule>
  </conditionalFormatting>
  <conditionalFormatting sqref="F709:F711">
    <cfRule type="cellIs" dxfId="781" priority="855" stopIfTrue="1" operator="equal">
      <formula>4987</formula>
    </cfRule>
  </conditionalFormatting>
  <conditionalFormatting sqref="J712:J722">
    <cfRule type="cellIs" dxfId="780" priority="856" operator="lessThan">
      <formula>0</formula>
    </cfRule>
  </conditionalFormatting>
  <conditionalFormatting sqref="F712:F722">
    <cfRule type="cellIs" dxfId="779" priority="857" stopIfTrue="1" operator="equal">
      <formula>4987</formula>
    </cfRule>
  </conditionalFormatting>
  <conditionalFormatting sqref="F712:F722">
    <cfRule type="cellIs" dxfId="778" priority="858" stopIfTrue="1" operator="equal">
      <formula>4987</formula>
    </cfRule>
  </conditionalFormatting>
  <conditionalFormatting sqref="F678:F680">
    <cfRule type="cellIs" dxfId="777" priority="859" stopIfTrue="1" operator="equal">
      <formula>4987</formula>
    </cfRule>
  </conditionalFormatting>
  <conditionalFormatting sqref="F678:F680">
    <cfRule type="cellIs" dxfId="776" priority="860" stopIfTrue="1" operator="equal">
      <formula>4987</formula>
    </cfRule>
  </conditionalFormatting>
  <conditionalFormatting sqref="J678:J680">
    <cfRule type="cellIs" dxfId="775" priority="861" operator="lessThan">
      <formula>0</formula>
    </cfRule>
  </conditionalFormatting>
  <conditionalFormatting sqref="F684:F686">
    <cfRule type="cellIs" dxfId="774" priority="862" stopIfTrue="1" operator="equal">
      <formula>4987</formula>
    </cfRule>
  </conditionalFormatting>
  <conditionalFormatting sqref="F684:F686">
    <cfRule type="cellIs" dxfId="773" priority="863" stopIfTrue="1" operator="equal">
      <formula>4987</formula>
    </cfRule>
  </conditionalFormatting>
  <conditionalFormatting sqref="F681:F683">
    <cfRule type="cellIs" dxfId="772" priority="864" stopIfTrue="1" operator="equal">
      <formula>4987</formula>
    </cfRule>
  </conditionalFormatting>
  <conditionalFormatting sqref="F681:F683">
    <cfRule type="cellIs" dxfId="771" priority="865" stopIfTrue="1" operator="equal">
      <formula>4987</formula>
    </cfRule>
  </conditionalFormatting>
  <conditionalFormatting sqref="J684:J686">
    <cfRule type="cellIs" dxfId="770" priority="866" operator="lessThan">
      <formula>0</formula>
    </cfRule>
  </conditionalFormatting>
  <conditionalFormatting sqref="J687:J689">
    <cfRule type="cellIs" dxfId="769" priority="867" operator="lessThan">
      <formula>0</formula>
    </cfRule>
  </conditionalFormatting>
  <conditionalFormatting sqref="F687:F689">
    <cfRule type="cellIs" dxfId="768" priority="868" stopIfTrue="1" operator="equal">
      <formula>4987</formula>
    </cfRule>
  </conditionalFormatting>
  <conditionalFormatting sqref="F687:F689">
    <cfRule type="cellIs" dxfId="767" priority="869" stopIfTrue="1" operator="equal">
      <formula>4987</formula>
    </cfRule>
  </conditionalFormatting>
  <conditionalFormatting sqref="J690:J692">
    <cfRule type="cellIs" dxfId="766" priority="870" operator="lessThan">
      <formula>0</formula>
    </cfRule>
  </conditionalFormatting>
  <conditionalFormatting sqref="F690:F692">
    <cfRule type="cellIs" dxfId="765" priority="871" stopIfTrue="1" operator="equal">
      <formula>4987</formula>
    </cfRule>
  </conditionalFormatting>
  <conditionalFormatting sqref="F690:F692">
    <cfRule type="cellIs" dxfId="764" priority="872" stopIfTrue="1" operator="equal">
      <formula>4987</formula>
    </cfRule>
  </conditionalFormatting>
  <conditionalFormatting sqref="J693">
    <cfRule type="cellIs" dxfId="763" priority="873" operator="lessThan">
      <formula>0</formula>
    </cfRule>
  </conditionalFormatting>
  <conditionalFormatting sqref="F693">
    <cfRule type="cellIs" dxfId="762" priority="874" stopIfTrue="1" operator="equal">
      <formula>4987</formula>
    </cfRule>
  </conditionalFormatting>
  <conditionalFormatting sqref="F693">
    <cfRule type="cellIs" dxfId="761" priority="875" stopIfTrue="1" operator="equal">
      <formula>4987</formula>
    </cfRule>
  </conditionalFormatting>
  <conditionalFormatting sqref="F694:F696">
    <cfRule type="cellIs" dxfId="760" priority="877" stopIfTrue="1" operator="equal">
      <formula>4987</formula>
    </cfRule>
  </conditionalFormatting>
  <conditionalFormatting sqref="F694:F696">
    <cfRule type="cellIs" dxfId="759" priority="878" stopIfTrue="1" operator="equal">
      <formula>4987</formula>
    </cfRule>
  </conditionalFormatting>
  <conditionalFormatting sqref="J697:J699">
    <cfRule type="cellIs" dxfId="758" priority="879" operator="lessThan">
      <formula>0</formula>
    </cfRule>
  </conditionalFormatting>
  <conditionalFormatting sqref="J700:J701">
    <cfRule type="cellIs" dxfId="757" priority="882" operator="lessThan">
      <formula>0</formula>
    </cfRule>
  </conditionalFormatting>
  <conditionalFormatting sqref="F700:F701">
    <cfRule type="cellIs" dxfId="756" priority="883" stopIfTrue="1" operator="equal">
      <formula>4987</formula>
    </cfRule>
  </conditionalFormatting>
  <conditionalFormatting sqref="F700:F701">
    <cfRule type="cellIs" dxfId="755" priority="884" stopIfTrue="1" operator="equal">
      <formula>4987</formula>
    </cfRule>
  </conditionalFormatting>
  <conditionalFormatting sqref="J746">
    <cfRule type="cellIs" dxfId="754" priority="885" operator="lessThan">
      <formula>0</formula>
    </cfRule>
  </conditionalFormatting>
  <conditionalFormatting sqref="F493:F521 F590:F607 F726:F727 F746:F747 F571:F580 F670:F722 F648:F667 F525:F564 F582:F583 F628:F635 F620:F624 F610:F616">
    <cfRule type="containsText" dxfId="753" priority="886" operator="containsText" text="SISTEMA">
      <formula>NOT(ISERROR(SEARCH(("SISTEMA"),(F493))))</formula>
    </cfRule>
  </conditionalFormatting>
  <conditionalFormatting sqref="J493:J521 J726:J727 J746:J747 J571:J580 J590:J607 J736:J737 J648:J668 J525:J564 J582:J583 J628:J635 J620:J624 J610:J616 J670:J722">
    <cfRule type="cellIs" dxfId="752" priority="887" operator="greaterThan">
      <formula>164982</formula>
    </cfRule>
  </conditionalFormatting>
  <conditionalFormatting sqref="J637">
    <cfRule type="cellIs" dxfId="751" priority="888" operator="lessThan">
      <formula>0</formula>
    </cfRule>
  </conditionalFormatting>
  <conditionalFormatting sqref="F637">
    <cfRule type="cellIs" dxfId="750" priority="889" stopIfTrue="1" operator="equal">
      <formula>4987</formula>
    </cfRule>
  </conditionalFormatting>
  <conditionalFormatting sqref="F637">
    <cfRule type="cellIs" dxfId="749" priority="890" stopIfTrue="1" operator="equal">
      <formula>4987</formula>
    </cfRule>
  </conditionalFormatting>
  <conditionalFormatting sqref="J636">
    <cfRule type="cellIs" dxfId="748" priority="891" operator="lessThan">
      <formula>0</formula>
    </cfRule>
  </conditionalFormatting>
  <conditionalFormatting sqref="F638">
    <cfRule type="cellIs" dxfId="747" priority="892" stopIfTrue="1" operator="equal">
      <formula>4987</formula>
    </cfRule>
  </conditionalFormatting>
  <conditionalFormatting sqref="F638">
    <cfRule type="cellIs" dxfId="746" priority="893" stopIfTrue="1" operator="equal">
      <formula>4987</formula>
    </cfRule>
  </conditionalFormatting>
  <conditionalFormatting sqref="J638">
    <cfRule type="cellIs" dxfId="745" priority="894" operator="lessThan">
      <formula>0</formula>
    </cfRule>
  </conditionalFormatting>
  <conditionalFormatting sqref="F636:F638">
    <cfRule type="containsText" dxfId="744" priority="895" operator="containsText" text="SISTEMA">
      <formula>NOT(ISERROR(SEARCH(("SISTEMA"),(F636))))</formula>
    </cfRule>
  </conditionalFormatting>
  <conditionalFormatting sqref="J636:J638">
    <cfRule type="cellIs" dxfId="743" priority="896" operator="greaterThan">
      <formula>164982</formula>
    </cfRule>
  </conditionalFormatting>
  <conditionalFormatting sqref="E493:E521 E590:E607 E726:E727 E746:E747 E571:E580 E735:E737 E648:E668 E525:E564 E582:E583 E628:E638 E620:E624 E610:E616 E670:E722">
    <cfRule type="containsText" dxfId="742" priority="897" operator="containsText" text="CONDUCE">
      <formula>NOT(ISERROR(SEARCH(("CONDUCE"),(E493))))</formula>
    </cfRule>
  </conditionalFormatting>
  <conditionalFormatting sqref="F736:F737">
    <cfRule type="cellIs" dxfId="741" priority="898" stopIfTrue="1" operator="equal">
      <formula>4987</formula>
    </cfRule>
  </conditionalFormatting>
  <conditionalFormatting sqref="F736:F737">
    <cfRule type="cellIs" dxfId="740" priority="899" stopIfTrue="1" operator="equal">
      <formula>4987</formula>
    </cfRule>
  </conditionalFormatting>
  <conditionalFormatting sqref="J735">
    <cfRule type="cellIs" dxfId="739" priority="900" operator="lessThan">
      <formula>0</formula>
    </cfRule>
  </conditionalFormatting>
  <conditionalFormatting sqref="F735">
    <cfRule type="containsText" dxfId="738" priority="901" operator="containsText" text="SISTEMA">
      <formula>NOT(ISERROR(SEARCH(("SISTEMA"),(F735))))</formula>
    </cfRule>
  </conditionalFormatting>
  <conditionalFormatting sqref="J735">
    <cfRule type="cellIs" dxfId="737" priority="902" operator="greaterThan">
      <formula>164982</formula>
    </cfRule>
  </conditionalFormatting>
  <conditionalFormatting sqref="J743:J745">
    <cfRule type="cellIs" dxfId="736" priority="903" operator="lessThan">
      <formula>0</formula>
    </cfRule>
  </conditionalFormatting>
  <conditionalFormatting sqref="F743:F745">
    <cfRule type="cellIs" dxfId="735" priority="904" stopIfTrue="1" operator="equal">
      <formula>4987</formula>
    </cfRule>
  </conditionalFormatting>
  <conditionalFormatting sqref="F743:F745">
    <cfRule type="cellIs" dxfId="734" priority="905" stopIfTrue="1" operator="equal">
      <formula>4987</formula>
    </cfRule>
  </conditionalFormatting>
  <conditionalFormatting sqref="F743:F745">
    <cfRule type="containsText" dxfId="733" priority="906" operator="containsText" text="SISTEMA">
      <formula>NOT(ISERROR(SEARCH(("SISTEMA"),(F743))))</formula>
    </cfRule>
  </conditionalFormatting>
  <conditionalFormatting sqref="J743:J745">
    <cfRule type="cellIs" dxfId="732" priority="907" operator="greaterThan">
      <formula>164982</formula>
    </cfRule>
  </conditionalFormatting>
  <conditionalFormatting sqref="J742">
    <cfRule type="cellIs" dxfId="731" priority="908" operator="lessThan">
      <formula>0</formula>
    </cfRule>
  </conditionalFormatting>
  <conditionalFormatting sqref="F742">
    <cfRule type="containsText" dxfId="730" priority="909" operator="containsText" text="SISTEMA">
      <formula>NOT(ISERROR(SEARCH(("SISTEMA"),(F742))))</formula>
    </cfRule>
  </conditionalFormatting>
  <conditionalFormatting sqref="J742">
    <cfRule type="cellIs" dxfId="729" priority="910" operator="greaterThan">
      <formula>164982</formula>
    </cfRule>
  </conditionalFormatting>
  <conditionalFormatting sqref="E742:E745">
    <cfRule type="containsText" dxfId="728" priority="911" operator="containsText" text="CONDUCE">
      <formula>NOT(ISERROR(SEARCH(("CONDUCE"),(E742))))</formula>
    </cfRule>
  </conditionalFormatting>
  <conditionalFormatting sqref="J640:J642">
    <cfRule type="cellIs" dxfId="727" priority="916" operator="lessThan">
      <formula>0</formula>
    </cfRule>
  </conditionalFormatting>
  <conditionalFormatting sqref="F640:F642">
    <cfRule type="cellIs" dxfId="726" priority="918" stopIfTrue="1" operator="equal">
      <formula>4987</formula>
    </cfRule>
  </conditionalFormatting>
  <conditionalFormatting sqref="J639">
    <cfRule type="cellIs" dxfId="725" priority="919" operator="lessThan">
      <formula>0</formula>
    </cfRule>
  </conditionalFormatting>
  <conditionalFormatting sqref="F639:F642">
    <cfRule type="containsText" dxfId="724" priority="920" operator="containsText" text="SISTEMA">
      <formula>NOT(ISERROR(SEARCH(("SISTEMA"),(F639))))</formula>
    </cfRule>
  </conditionalFormatting>
  <conditionalFormatting sqref="J639:J642">
    <cfRule type="cellIs" dxfId="723" priority="921" operator="greaterThan">
      <formula>164982</formula>
    </cfRule>
  </conditionalFormatting>
  <conditionalFormatting sqref="E639:E642">
    <cfRule type="containsText" dxfId="722" priority="922" operator="containsText" text="CONDUCE">
      <formula>NOT(ISERROR(SEARCH(("CONDUCE"),(E639))))</formula>
    </cfRule>
  </conditionalFormatting>
  <conditionalFormatting sqref="J740:J741">
    <cfRule type="cellIs" dxfId="721" priority="923" operator="lessThan">
      <formula>0</formula>
    </cfRule>
  </conditionalFormatting>
  <conditionalFormatting sqref="F740:F741">
    <cfRule type="cellIs" dxfId="720" priority="924" stopIfTrue="1" operator="equal">
      <formula>4987</formula>
    </cfRule>
  </conditionalFormatting>
  <conditionalFormatting sqref="F740:F741">
    <cfRule type="cellIs" dxfId="719" priority="925" stopIfTrue="1" operator="equal">
      <formula>4987</formula>
    </cfRule>
  </conditionalFormatting>
  <conditionalFormatting sqref="J740:J741">
    <cfRule type="cellIs" dxfId="718" priority="926" operator="greaterThan">
      <formula>164982</formula>
    </cfRule>
  </conditionalFormatting>
  <conditionalFormatting sqref="J739">
    <cfRule type="cellIs" dxfId="717" priority="927" operator="lessThan">
      <formula>0</formula>
    </cfRule>
  </conditionalFormatting>
  <conditionalFormatting sqref="J739">
    <cfRule type="cellIs" dxfId="716" priority="928" operator="greaterThan">
      <formula>164982</formula>
    </cfRule>
  </conditionalFormatting>
  <conditionalFormatting sqref="J585:J589">
    <cfRule type="cellIs" dxfId="715" priority="931" operator="lessThan">
      <formula>0</formula>
    </cfRule>
  </conditionalFormatting>
  <conditionalFormatting sqref="J584">
    <cfRule type="cellIs" dxfId="714" priority="932" operator="lessThan">
      <formula>0</formula>
    </cfRule>
  </conditionalFormatting>
  <conditionalFormatting sqref="F584:F589">
    <cfRule type="containsText" dxfId="713" priority="933" operator="containsText" text="SISTEMA">
      <formula>NOT(ISERROR(SEARCH(("SISTEMA"),(F584))))</formula>
    </cfRule>
  </conditionalFormatting>
  <conditionalFormatting sqref="J584:J589">
    <cfRule type="cellIs" dxfId="712" priority="934" operator="greaterThan">
      <formula>164982</formula>
    </cfRule>
  </conditionalFormatting>
  <conditionalFormatting sqref="E584:E589">
    <cfRule type="containsText" dxfId="711" priority="935" operator="containsText" text="CONDUCE">
      <formula>NOT(ISERROR(SEARCH(("CONDUCE"),(E584))))</formula>
    </cfRule>
  </conditionalFormatting>
  <conditionalFormatting sqref="J646">
    <cfRule type="cellIs" dxfId="710" priority="936" operator="lessThan">
      <formula>0</formula>
    </cfRule>
  </conditionalFormatting>
  <conditionalFormatting sqref="F646">
    <cfRule type="cellIs" dxfId="709" priority="937" stopIfTrue="1" operator="equal">
      <formula>4987</formula>
    </cfRule>
  </conditionalFormatting>
  <conditionalFormatting sqref="F646">
    <cfRule type="cellIs" dxfId="708" priority="938" stopIfTrue="1" operator="equal">
      <formula>4987</formula>
    </cfRule>
  </conditionalFormatting>
  <conditionalFormatting sqref="J645">
    <cfRule type="cellIs" dxfId="707" priority="939" operator="lessThan">
      <formula>0</formula>
    </cfRule>
  </conditionalFormatting>
  <conditionalFormatting sqref="F645:F646">
    <cfRule type="containsText" dxfId="706" priority="940" operator="containsText" text="SISTEMA">
      <formula>NOT(ISERROR(SEARCH(("SISTEMA"),(F645))))</formula>
    </cfRule>
  </conditionalFormatting>
  <conditionalFormatting sqref="J645:J646">
    <cfRule type="cellIs" dxfId="705" priority="941" operator="greaterThan">
      <formula>164982</formula>
    </cfRule>
  </conditionalFormatting>
  <conditionalFormatting sqref="E645:E646">
    <cfRule type="containsText" dxfId="704" priority="942" operator="containsText" text="CONDUCE">
      <formula>NOT(ISERROR(SEARCH(("CONDUCE"),(E645))))</formula>
    </cfRule>
  </conditionalFormatting>
  <conditionalFormatting sqref="J723">
    <cfRule type="cellIs" dxfId="703" priority="943" operator="lessThan">
      <formula>0</formula>
    </cfRule>
  </conditionalFormatting>
  <conditionalFormatting sqref="F723">
    <cfRule type="containsText" dxfId="702" priority="944" operator="containsText" text="SISTEMA">
      <formula>NOT(ISERROR(SEARCH(("SISTEMA"),(F723))))</formula>
    </cfRule>
  </conditionalFormatting>
  <conditionalFormatting sqref="J723">
    <cfRule type="cellIs" dxfId="701" priority="945" operator="greaterThan">
      <formula>164982</formula>
    </cfRule>
  </conditionalFormatting>
  <conditionalFormatting sqref="F724:F725">
    <cfRule type="cellIs" dxfId="700" priority="946" stopIfTrue="1" operator="equal">
      <formula>4987</formula>
    </cfRule>
  </conditionalFormatting>
  <conditionalFormatting sqref="F724:F725">
    <cfRule type="cellIs" dxfId="699" priority="947" stopIfTrue="1" operator="equal">
      <formula>4987</formula>
    </cfRule>
  </conditionalFormatting>
  <conditionalFormatting sqref="J724:J725">
    <cfRule type="cellIs" dxfId="698" priority="948" operator="lessThan">
      <formula>0</formula>
    </cfRule>
  </conditionalFormatting>
  <conditionalFormatting sqref="F724:F725">
    <cfRule type="containsText" dxfId="697" priority="949" operator="containsText" text="SISTEMA">
      <formula>NOT(ISERROR(SEARCH(("SISTEMA"),(F724))))</formula>
    </cfRule>
  </conditionalFormatting>
  <conditionalFormatting sqref="J724:J725">
    <cfRule type="cellIs" dxfId="696" priority="950" operator="greaterThan">
      <formula>164982</formula>
    </cfRule>
  </conditionalFormatting>
  <conditionalFormatting sqref="E723:E725">
    <cfRule type="containsText" dxfId="695" priority="951" operator="containsText" text="CONDUCE">
      <formula>NOT(ISERROR(SEARCH(("CONDUCE"),(E723))))</formula>
    </cfRule>
  </conditionalFormatting>
  <conditionalFormatting sqref="J728">
    <cfRule type="cellIs" dxfId="694" priority="952" operator="lessThan">
      <formula>0</formula>
    </cfRule>
  </conditionalFormatting>
  <conditionalFormatting sqref="F728">
    <cfRule type="containsText" dxfId="693" priority="953" operator="containsText" text="SISTEMA">
      <formula>NOT(ISERROR(SEARCH(("SISTEMA"),(F728))))</formula>
    </cfRule>
  </conditionalFormatting>
  <conditionalFormatting sqref="J728">
    <cfRule type="cellIs" dxfId="692" priority="954" operator="greaterThan">
      <formula>164982</formula>
    </cfRule>
  </conditionalFormatting>
  <conditionalFormatting sqref="F729:F730">
    <cfRule type="cellIs" dxfId="691" priority="955" stopIfTrue="1" operator="equal">
      <formula>4987</formula>
    </cfRule>
  </conditionalFormatting>
  <conditionalFormatting sqref="F729:F730">
    <cfRule type="cellIs" dxfId="690" priority="956" stopIfTrue="1" operator="equal">
      <formula>4987</formula>
    </cfRule>
  </conditionalFormatting>
  <conditionalFormatting sqref="J729:J730">
    <cfRule type="cellIs" dxfId="689" priority="957" operator="lessThan">
      <formula>0</formula>
    </cfRule>
  </conditionalFormatting>
  <conditionalFormatting sqref="F729:F730">
    <cfRule type="containsText" dxfId="688" priority="958" operator="containsText" text="SISTEMA">
      <formula>NOT(ISERROR(SEARCH(("SISTEMA"),(F729))))</formula>
    </cfRule>
  </conditionalFormatting>
  <conditionalFormatting sqref="J729:J730">
    <cfRule type="cellIs" dxfId="687" priority="959" operator="greaterThan">
      <formula>164982</formula>
    </cfRule>
  </conditionalFormatting>
  <conditionalFormatting sqref="E728:E730">
    <cfRule type="containsText" dxfId="686" priority="960" operator="containsText" text="CONDUCE">
      <formula>NOT(ISERROR(SEARCH(("CONDUCE"),(E728))))</formula>
    </cfRule>
  </conditionalFormatting>
  <conditionalFormatting sqref="F567">
    <cfRule type="cellIs" dxfId="685" priority="961" stopIfTrue="1" operator="equal">
      <formula>4987</formula>
    </cfRule>
  </conditionalFormatting>
  <conditionalFormatting sqref="F567">
    <cfRule type="cellIs" dxfId="684" priority="962" stopIfTrue="1" operator="equal">
      <formula>4987</formula>
    </cfRule>
  </conditionalFormatting>
  <conditionalFormatting sqref="J567">
    <cfRule type="cellIs" dxfId="683" priority="963" operator="lessThan">
      <formula>0</formula>
    </cfRule>
  </conditionalFormatting>
  <conditionalFormatting sqref="J566">
    <cfRule type="cellIs" dxfId="682" priority="964" operator="lessThan">
      <formula>0</formula>
    </cfRule>
  </conditionalFormatting>
  <conditionalFormatting sqref="F566:F567">
    <cfRule type="containsText" dxfId="681" priority="965" operator="containsText" text="SISTEMA">
      <formula>NOT(ISERROR(SEARCH(("SISTEMA"),(F566))))</formula>
    </cfRule>
  </conditionalFormatting>
  <conditionalFormatting sqref="J566:J567">
    <cfRule type="cellIs" dxfId="680" priority="966" operator="greaterThan">
      <formula>164982</formula>
    </cfRule>
  </conditionalFormatting>
  <conditionalFormatting sqref="E566:E567">
    <cfRule type="containsText" dxfId="679" priority="967" operator="containsText" text="CONDUCE">
      <formula>NOT(ISERROR(SEARCH(("CONDUCE"),(E566))))</formula>
    </cfRule>
  </conditionalFormatting>
  <conditionalFormatting sqref="F749">
    <cfRule type="cellIs" dxfId="678" priority="968" stopIfTrue="1" operator="equal">
      <formula>4987</formula>
    </cfRule>
  </conditionalFormatting>
  <conditionalFormatting sqref="F749">
    <cfRule type="cellIs" dxfId="677" priority="969" stopIfTrue="1" operator="equal">
      <formula>4987</formula>
    </cfRule>
  </conditionalFormatting>
  <conditionalFormatting sqref="J749">
    <cfRule type="cellIs" dxfId="676" priority="970" operator="lessThan">
      <formula>0</formula>
    </cfRule>
  </conditionalFormatting>
  <conditionalFormatting sqref="J748">
    <cfRule type="cellIs" dxfId="675" priority="971" operator="lessThan">
      <formula>0</formula>
    </cfRule>
  </conditionalFormatting>
  <conditionalFormatting sqref="F748:F749">
    <cfRule type="containsText" dxfId="674" priority="972" operator="containsText" text="SISTEMA">
      <formula>NOT(ISERROR(SEARCH(("SISTEMA"),(F748))))</formula>
    </cfRule>
  </conditionalFormatting>
  <conditionalFormatting sqref="J748:J749">
    <cfRule type="cellIs" dxfId="673" priority="973" operator="greaterThan">
      <formula>164982</formula>
    </cfRule>
  </conditionalFormatting>
  <conditionalFormatting sqref="E748:E749">
    <cfRule type="containsText" dxfId="672" priority="974" operator="containsText" text="CONDUCE">
      <formula>NOT(ISERROR(SEARCH(("CONDUCE"),(E748))))</formula>
    </cfRule>
  </conditionalFormatting>
  <conditionalFormatting sqref="F668">
    <cfRule type="cellIs" dxfId="671" priority="737" stopIfTrue="1" operator="equal">
      <formula>4987</formula>
    </cfRule>
  </conditionalFormatting>
  <conditionalFormatting sqref="F668">
    <cfRule type="cellIs" dxfId="670" priority="738" stopIfTrue="1" operator="equal">
      <formula>4987</formula>
    </cfRule>
  </conditionalFormatting>
  <conditionalFormatting sqref="F668">
    <cfRule type="containsText" dxfId="669" priority="739" operator="containsText" text="SISTEMA">
      <formula>NOT(ISERROR(SEARCH(("SISTEMA"),(F668))))</formula>
    </cfRule>
  </conditionalFormatting>
  <conditionalFormatting sqref="F1164:F1165 F1181:F1183 F1202:F1203 F1211:F1216 F1224:F1227 F1229 F1234:F1236 F1249:F1255 F1258:F1261 F1274 F1304 F1308 F1312:F1314 F1316:F1318 F1326:F1333 F1339:F1340 F1357 F1363 F1395 F1432:F1444 F1450:F1454 F1471:F1472 F1491:F1492 F1495:F1496 F1504 F1544:F1545 F1420 F1417 F1346:F1352">
    <cfRule type="cellIs" dxfId="668" priority="432" stopIfTrue="1" operator="equal">
      <formula>4987</formula>
    </cfRule>
  </conditionalFormatting>
  <conditionalFormatting sqref="F1164:F1165 F1181:F1183 F1202:F1203 F1211:F1216 F1224:F1227 F1229 F1234:F1236 F1249:F1255 F1258:F1261 F1274 F1304 F1308 F1312:F1314 F1316:F1318 F1326:F1333 F1339:F1340 F1357 F1363 F1395 F1432:F1444 F1450:F1454 F1471:F1472 F1491:F1492 F1495:F1496 F1504 F1544:F1545">
    <cfRule type="cellIs" dxfId="667" priority="433" stopIfTrue="1" operator="equal">
      <formula>4987</formula>
    </cfRule>
  </conditionalFormatting>
  <conditionalFormatting sqref="J1164:J1165 J1181:J1194 J1202:J1203 J1211:J1216 J1224:J1227 J1229:J1230 J1234:J1236 J1249:J1255 J1258:J1261 J1274 J1304 J1308 J1312:J1314 J1316:J1318 J1326:J1333 J1339:J1340 J1357 J1363 J1395 J1432:J1443 J1450:J1454 J1471:J1472 J1491:J1492 J1495:J1496 J1504 J1544:J1545 J1420 J1412 J1400:J1402 J1417 J1346:J1352">
    <cfRule type="cellIs" dxfId="666" priority="434" operator="lessThan">
      <formula>0</formula>
    </cfRule>
  </conditionalFormatting>
  <conditionalFormatting sqref="F1176:F1178">
    <cfRule type="cellIs" dxfId="665" priority="435" stopIfTrue="1" operator="equal">
      <formula>4987</formula>
    </cfRule>
  </conditionalFormatting>
  <conditionalFormatting sqref="F1176:F1178">
    <cfRule type="cellIs" dxfId="664" priority="436" stopIfTrue="1" operator="equal">
      <formula>4987</formula>
    </cfRule>
  </conditionalFormatting>
  <conditionalFormatting sqref="J1175">
    <cfRule type="cellIs" dxfId="663" priority="437" operator="lessThan">
      <formula>0</formula>
    </cfRule>
  </conditionalFormatting>
  <conditionalFormatting sqref="F1204 F1210">
    <cfRule type="cellIs" dxfId="662" priority="438" stopIfTrue="1" operator="equal">
      <formula>4987</formula>
    </cfRule>
  </conditionalFormatting>
  <conditionalFormatting sqref="F1204 F1210">
    <cfRule type="cellIs" dxfId="661" priority="439" stopIfTrue="1" operator="equal">
      <formula>4987</formula>
    </cfRule>
  </conditionalFormatting>
  <conditionalFormatting sqref="J1176:J1178">
    <cfRule type="cellIs" dxfId="660" priority="440" operator="lessThan">
      <formula>0</formula>
    </cfRule>
  </conditionalFormatting>
  <conditionalFormatting sqref="J1196">
    <cfRule type="cellIs" dxfId="659" priority="441" operator="lessThan">
      <formula>0</formula>
    </cfRule>
  </conditionalFormatting>
  <conditionalFormatting sqref="J1163">
    <cfRule type="cellIs" dxfId="658" priority="442" operator="lessThan">
      <formula>0</formula>
    </cfRule>
  </conditionalFormatting>
  <conditionalFormatting sqref="J1197">
    <cfRule type="cellIs" dxfId="657" priority="443" operator="lessThan">
      <formula>0</formula>
    </cfRule>
  </conditionalFormatting>
  <conditionalFormatting sqref="J1204 J1210">
    <cfRule type="cellIs" dxfId="656" priority="444" operator="lessThan">
      <formula>0</formula>
    </cfRule>
  </conditionalFormatting>
  <conditionalFormatting sqref="F1166:F1167">
    <cfRule type="cellIs" dxfId="655" priority="445" stopIfTrue="1" operator="equal">
      <formula>4987</formula>
    </cfRule>
  </conditionalFormatting>
  <conditionalFormatting sqref="F1166:F1167">
    <cfRule type="cellIs" dxfId="654" priority="446" stopIfTrue="1" operator="equal">
      <formula>4987</formula>
    </cfRule>
  </conditionalFormatting>
  <conditionalFormatting sqref="F1168:F1169">
    <cfRule type="cellIs" dxfId="653" priority="447" stopIfTrue="1" operator="equal">
      <formula>4987</formula>
    </cfRule>
  </conditionalFormatting>
  <conditionalFormatting sqref="J1168:J1169">
    <cfRule type="cellIs" dxfId="652" priority="449" operator="lessThan">
      <formula>0</formula>
    </cfRule>
  </conditionalFormatting>
  <conditionalFormatting sqref="F1200:F1201">
    <cfRule type="cellIs" dxfId="651" priority="450" stopIfTrue="1" operator="equal">
      <formula>4987</formula>
    </cfRule>
  </conditionalFormatting>
  <conditionalFormatting sqref="F1200:F1201">
    <cfRule type="cellIs" dxfId="650" priority="451" stopIfTrue="1" operator="equal">
      <formula>4987</formula>
    </cfRule>
  </conditionalFormatting>
  <conditionalFormatting sqref="J1228">
    <cfRule type="cellIs" dxfId="649" priority="452" operator="lessThan">
      <formula>0</formula>
    </cfRule>
  </conditionalFormatting>
  <conditionalFormatting sqref="F1179:F1180">
    <cfRule type="cellIs" dxfId="648" priority="453" stopIfTrue="1" operator="equal">
      <formula>4987</formula>
    </cfRule>
  </conditionalFormatting>
  <conditionalFormatting sqref="F1179:F1180">
    <cfRule type="cellIs" dxfId="647" priority="454" stopIfTrue="1" operator="equal">
      <formula>4987</formula>
    </cfRule>
  </conditionalFormatting>
  <conditionalFormatting sqref="J1166:J1167">
    <cfRule type="cellIs" dxfId="646" priority="455" operator="lessThan">
      <formula>0</formula>
    </cfRule>
  </conditionalFormatting>
  <conditionalFormatting sqref="J1179:J1180">
    <cfRule type="cellIs" dxfId="645" priority="456" operator="lessThan">
      <formula>0</formula>
    </cfRule>
  </conditionalFormatting>
  <conditionalFormatting sqref="F1196">
    <cfRule type="cellIs" dxfId="644" priority="457" stopIfTrue="1" operator="equal">
      <formula>4987</formula>
    </cfRule>
  </conditionalFormatting>
  <conditionalFormatting sqref="F1196">
    <cfRule type="cellIs" dxfId="643" priority="458" stopIfTrue="1" operator="equal">
      <formula>4987</formula>
    </cfRule>
  </conditionalFormatting>
  <conditionalFormatting sqref="J1195">
    <cfRule type="cellIs" dxfId="642" priority="459" operator="lessThan">
      <formula>0</formula>
    </cfRule>
  </conditionalFormatting>
  <conditionalFormatting sqref="J1170:J1172">
    <cfRule type="cellIs" dxfId="641" priority="460" operator="lessThan">
      <formula>0</formula>
    </cfRule>
  </conditionalFormatting>
  <conditionalFormatting sqref="F1170:F1172">
    <cfRule type="cellIs" dxfId="640" priority="461" stopIfTrue="1" operator="equal">
      <formula>4987</formula>
    </cfRule>
  </conditionalFormatting>
  <conditionalFormatting sqref="F1170:F1172">
    <cfRule type="cellIs" dxfId="639" priority="462" stopIfTrue="1" operator="equal">
      <formula>4987</formula>
    </cfRule>
  </conditionalFormatting>
  <conditionalFormatting sqref="J1200:J1201">
    <cfRule type="cellIs" dxfId="638" priority="463" operator="lessThan">
      <formula>0</formula>
    </cfRule>
  </conditionalFormatting>
  <conditionalFormatting sqref="J1205">
    <cfRule type="cellIs" dxfId="637" priority="464" operator="lessThan">
      <formula>0</formula>
    </cfRule>
  </conditionalFormatting>
  <conditionalFormatting sqref="F1205">
    <cfRule type="cellIs" dxfId="636" priority="465" stopIfTrue="1" operator="equal">
      <formula>4987</formula>
    </cfRule>
  </conditionalFormatting>
  <conditionalFormatting sqref="F1205">
    <cfRule type="cellIs" dxfId="635" priority="466" stopIfTrue="1" operator="equal">
      <formula>4987</formula>
    </cfRule>
  </conditionalFormatting>
  <conditionalFormatting sqref="J1238:J1240">
    <cfRule type="cellIs" dxfId="634" priority="467" operator="lessThan">
      <formula>0</formula>
    </cfRule>
  </conditionalFormatting>
  <conditionalFormatting sqref="F1208:F1209">
    <cfRule type="cellIs" dxfId="633" priority="468" stopIfTrue="1" operator="equal">
      <formula>4987</formula>
    </cfRule>
  </conditionalFormatting>
  <conditionalFormatting sqref="F1208:F1209">
    <cfRule type="cellIs" dxfId="632" priority="469" stopIfTrue="1" operator="equal">
      <formula>4987</formula>
    </cfRule>
  </conditionalFormatting>
  <conditionalFormatting sqref="J1257">
    <cfRule type="cellIs" dxfId="631" priority="470" operator="lessThan">
      <formula>0</formula>
    </cfRule>
  </conditionalFormatting>
  <conditionalFormatting sqref="J1208:J1209">
    <cfRule type="cellIs" dxfId="630" priority="471" operator="lessThan">
      <formula>0</formula>
    </cfRule>
  </conditionalFormatting>
  <conditionalFormatting sqref="F1198:F1199">
    <cfRule type="cellIs" dxfId="629" priority="472" stopIfTrue="1" operator="equal">
      <formula>4987</formula>
    </cfRule>
  </conditionalFormatting>
  <conditionalFormatting sqref="F1198:F1199">
    <cfRule type="cellIs" dxfId="628" priority="473" stopIfTrue="1" operator="equal">
      <formula>4987</formula>
    </cfRule>
  </conditionalFormatting>
  <conditionalFormatting sqref="J1198:J1199">
    <cfRule type="cellIs" dxfId="627" priority="474" operator="lessThan">
      <formula>0</formula>
    </cfRule>
  </conditionalFormatting>
  <conditionalFormatting sqref="J1216 J1223">
    <cfRule type="cellIs" dxfId="626" priority="475" operator="lessThan">
      <formula>0</formula>
    </cfRule>
  </conditionalFormatting>
  <conditionalFormatting sqref="F1266">
    <cfRule type="cellIs" dxfId="625" priority="476" stopIfTrue="1" operator="equal">
      <formula>4987</formula>
    </cfRule>
  </conditionalFormatting>
  <conditionalFormatting sqref="F1266">
    <cfRule type="cellIs" dxfId="624" priority="477" stopIfTrue="1" operator="equal">
      <formula>4987</formula>
    </cfRule>
  </conditionalFormatting>
  <conditionalFormatting sqref="J1301:J1303">
    <cfRule type="cellIs" dxfId="623" priority="478" operator="lessThan">
      <formula>0</formula>
    </cfRule>
  </conditionalFormatting>
  <conditionalFormatting sqref="J1266">
    <cfRule type="cellIs" dxfId="622" priority="479" operator="lessThan">
      <formula>0</formula>
    </cfRule>
  </conditionalFormatting>
  <conditionalFormatting sqref="F1245:F1246">
    <cfRule type="cellIs" dxfId="621" priority="480" stopIfTrue="1" operator="equal">
      <formula>4987</formula>
    </cfRule>
  </conditionalFormatting>
  <conditionalFormatting sqref="F1245:F1246">
    <cfRule type="cellIs" dxfId="620" priority="481" stopIfTrue="1" operator="equal">
      <formula>4987</formula>
    </cfRule>
  </conditionalFormatting>
  <conditionalFormatting sqref="J1325">
    <cfRule type="cellIs" dxfId="619" priority="482" operator="lessThan">
      <formula>0</formula>
    </cfRule>
  </conditionalFormatting>
  <conditionalFormatting sqref="F1241:F1242">
    <cfRule type="cellIs" dxfId="618" priority="483" stopIfTrue="1" operator="equal">
      <formula>4987</formula>
    </cfRule>
  </conditionalFormatting>
  <conditionalFormatting sqref="F1241:F1242">
    <cfRule type="cellIs" dxfId="617" priority="484" stopIfTrue="1" operator="equal">
      <formula>4987</formula>
    </cfRule>
  </conditionalFormatting>
  <conditionalFormatting sqref="J1241:J1242">
    <cfRule type="cellIs" dxfId="616" priority="485" operator="lessThan">
      <formula>0</formula>
    </cfRule>
  </conditionalFormatting>
  <conditionalFormatting sqref="J1263:J1265">
    <cfRule type="cellIs" dxfId="615" priority="486" operator="lessThan">
      <formula>0</formula>
    </cfRule>
  </conditionalFormatting>
  <conditionalFormatting sqref="F1206:F1207">
    <cfRule type="cellIs" dxfId="614" priority="487" stopIfTrue="1" operator="equal">
      <formula>4987</formula>
    </cfRule>
  </conditionalFormatting>
  <conditionalFormatting sqref="F1206:F1207">
    <cfRule type="cellIs" dxfId="613" priority="488" stopIfTrue="1" operator="equal">
      <formula>4987</formula>
    </cfRule>
  </conditionalFormatting>
  <conditionalFormatting sqref="J1206:J1207">
    <cfRule type="cellIs" dxfId="612" priority="489" operator="lessThan">
      <formula>0</formula>
    </cfRule>
  </conditionalFormatting>
  <conditionalFormatting sqref="J1233">
    <cfRule type="cellIs" dxfId="611" priority="490" operator="lessThan">
      <formula>0</formula>
    </cfRule>
  </conditionalFormatting>
  <conditionalFormatting sqref="F1354">
    <cfRule type="cellIs" dxfId="610" priority="491" stopIfTrue="1" operator="equal">
      <formula>4987</formula>
    </cfRule>
  </conditionalFormatting>
  <conditionalFormatting sqref="F1354">
    <cfRule type="cellIs" dxfId="609" priority="492" stopIfTrue="1" operator="equal">
      <formula>4987</formula>
    </cfRule>
  </conditionalFormatting>
  <conditionalFormatting sqref="F1238:F1240">
    <cfRule type="cellIs" dxfId="608" priority="493" stopIfTrue="1" operator="equal">
      <formula>4987</formula>
    </cfRule>
  </conditionalFormatting>
  <conditionalFormatting sqref="F1238:F1240">
    <cfRule type="cellIs" dxfId="607" priority="494" stopIfTrue="1" operator="equal">
      <formula>4987</formula>
    </cfRule>
  </conditionalFormatting>
  <conditionalFormatting sqref="J1237">
    <cfRule type="cellIs" dxfId="606" priority="495" operator="lessThan">
      <formula>0</formula>
    </cfRule>
  </conditionalFormatting>
  <conditionalFormatting sqref="J1245:J1246">
    <cfRule type="cellIs" dxfId="605" priority="496" operator="lessThan">
      <formula>0</formula>
    </cfRule>
  </conditionalFormatting>
  <conditionalFormatting sqref="F1267:F1269">
    <cfRule type="cellIs" dxfId="604" priority="497" stopIfTrue="1" operator="equal">
      <formula>4987</formula>
    </cfRule>
  </conditionalFormatting>
  <conditionalFormatting sqref="F1267:F1269">
    <cfRule type="cellIs" dxfId="603" priority="498" stopIfTrue="1" operator="equal">
      <formula>4987</formula>
    </cfRule>
  </conditionalFormatting>
  <conditionalFormatting sqref="F1271:F1273">
    <cfRule type="cellIs" dxfId="602" priority="499" stopIfTrue="1" operator="equal">
      <formula>4987</formula>
    </cfRule>
  </conditionalFormatting>
  <conditionalFormatting sqref="F1271:F1273">
    <cfRule type="cellIs" dxfId="601" priority="500" stopIfTrue="1" operator="equal">
      <formula>4987</formula>
    </cfRule>
  </conditionalFormatting>
  <conditionalFormatting sqref="J1354">
    <cfRule type="cellIs" dxfId="600" priority="501" operator="lessThan">
      <formula>0</formula>
    </cfRule>
  </conditionalFormatting>
  <conditionalFormatting sqref="J1353">
    <cfRule type="cellIs" dxfId="599" priority="502" operator="lessThan">
      <formula>0</formula>
    </cfRule>
  </conditionalFormatting>
  <conditionalFormatting sqref="F1381:F1382">
    <cfRule type="cellIs" dxfId="598" priority="503" stopIfTrue="1" operator="equal">
      <formula>4987</formula>
    </cfRule>
  </conditionalFormatting>
  <conditionalFormatting sqref="F1381:F1382">
    <cfRule type="cellIs" dxfId="597" priority="504" stopIfTrue="1" operator="equal">
      <formula>4987</formula>
    </cfRule>
  </conditionalFormatting>
  <conditionalFormatting sqref="J1381:J1382">
    <cfRule type="cellIs" dxfId="596" priority="505" operator="lessThan">
      <formula>0</formula>
    </cfRule>
  </conditionalFormatting>
  <conditionalFormatting sqref="F1243:F1244">
    <cfRule type="cellIs" dxfId="595" priority="506" stopIfTrue="1" operator="equal">
      <formula>4987</formula>
    </cfRule>
  </conditionalFormatting>
  <conditionalFormatting sqref="F1243:F1244">
    <cfRule type="cellIs" dxfId="594" priority="507" stopIfTrue="1" operator="equal">
      <formula>4987</formula>
    </cfRule>
  </conditionalFormatting>
  <conditionalFormatting sqref="F1263:F1265">
    <cfRule type="cellIs" dxfId="593" priority="508" stopIfTrue="1" operator="equal">
      <formula>4987</formula>
    </cfRule>
  </conditionalFormatting>
  <conditionalFormatting sqref="F1263:F1265">
    <cfRule type="cellIs" dxfId="592" priority="509" stopIfTrue="1" operator="equal">
      <formula>4987</formula>
    </cfRule>
  </conditionalFormatting>
  <conditionalFormatting sqref="J1262">
    <cfRule type="cellIs" dxfId="591" priority="510" operator="lessThan">
      <formula>0</formula>
    </cfRule>
  </conditionalFormatting>
  <conditionalFormatting sqref="J1378:J1380">
    <cfRule type="cellIs" dxfId="590" priority="511" operator="lessThan">
      <formula>0</formula>
    </cfRule>
  </conditionalFormatting>
  <conditionalFormatting sqref="F1301:F1303">
    <cfRule type="cellIs" dxfId="589" priority="512" stopIfTrue="1" operator="equal">
      <formula>4987</formula>
    </cfRule>
  </conditionalFormatting>
  <conditionalFormatting sqref="F1301:F1303">
    <cfRule type="cellIs" dxfId="588" priority="513" stopIfTrue="1" operator="equal">
      <formula>4987</formula>
    </cfRule>
  </conditionalFormatting>
  <conditionalFormatting sqref="J1296:J1297 J1300">
    <cfRule type="cellIs" dxfId="587" priority="514" operator="lessThan">
      <formula>0</formula>
    </cfRule>
  </conditionalFormatting>
  <conditionalFormatting sqref="J1243:J1244">
    <cfRule type="cellIs" dxfId="586" priority="515" operator="lessThan">
      <formula>0</formula>
    </cfRule>
  </conditionalFormatting>
  <conditionalFormatting sqref="F1378:F1380">
    <cfRule type="cellIs" dxfId="585" priority="516" stopIfTrue="1" operator="equal">
      <formula>4987</formula>
    </cfRule>
  </conditionalFormatting>
  <conditionalFormatting sqref="F1378:F1380">
    <cfRule type="cellIs" dxfId="584" priority="517" stopIfTrue="1" operator="equal">
      <formula>4987</formula>
    </cfRule>
  </conditionalFormatting>
  <conditionalFormatting sqref="J1267:J1269">
    <cfRule type="cellIs" dxfId="583" priority="518" operator="lessThan">
      <formula>0</formula>
    </cfRule>
  </conditionalFormatting>
  <conditionalFormatting sqref="F1270">
    <cfRule type="cellIs" dxfId="582" priority="519" stopIfTrue="1" operator="equal">
      <formula>4987</formula>
    </cfRule>
  </conditionalFormatting>
  <conditionalFormatting sqref="F1270">
    <cfRule type="cellIs" dxfId="581" priority="520" stopIfTrue="1" operator="equal">
      <formula>4987</formula>
    </cfRule>
  </conditionalFormatting>
  <conditionalFormatting sqref="J1270">
    <cfRule type="cellIs" dxfId="580" priority="521" operator="lessThan">
      <formula>0</formula>
    </cfRule>
  </conditionalFormatting>
  <conditionalFormatting sqref="J1247:J1248">
    <cfRule type="cellIs" dxfId="579" priority="522" operator="lessThan">
      <formula>0</formula>
    </cfRule>
  </conditionalFormatting>
  <conditionalFormatting sqref="F1247:F1248">
    <cfRule type="cellIs" dxfId="578" priority="523" stopIfTrue="1" operator="equal">
      <formula>4987</formula>
    </cfRule>
  </conditionalFormatting>
  <conditionalFormatting sqref="F1247:F1248">
    <cfRule type="cellIs" dxfId="577" priority="524" stopIfTrue="1" operator="equal">
      <formula>4987</formula>
    </cfRule>
  </conditionalFormatting>
  <conditionalFormatting sqref="F1275">
    <cfRule type="cellIs" dxfId="576" priority="525" stopIfTrue="1" operator="equal">
      <formula>4987</formula>
    </cfRule>
  </conditionalFormatting>
  <conditionalFormatting sqref="F1275">
    <cfRule type="cellIs" dxfId="575" priority="526" stopIfTrue="1" operator="equal">
      <formula>4987</formula>
    </cfRule>
  </conditionalFormatting>
  <conditionalFormatting sqref="F1279">
    <cfRule type="cellIs" dxfId="574" priority="527" stopIfTrue="1" operator="equal">
      <formula>4987</formula>
    </cfRule>
  </conditionalFormatting>
  <conditionalFormatting sqref="F1279">
    <cfRule type="cellIs" dxfId="573" priority="528" stopIfTrue="1" operator="equal">
      <formula>4987</formula>
    </cfRule>
  </conditionalFormatting>
  <conditionalFormatting sqref="J1377">
    <cfRule type="cellIs" dxfId="572" priority="529" operator="lessThan">
      <formula>0</formula>
    </cfRule>
  </conditionalFormatting>
  <conditionalFormatting sqref="J1271:J1273">
    <cfRule type="cellIs" dxfId="571" priority="530" operator="lessThan">
      <formula>0</formula>
    </cfRule>
  </conditionalFormatting>
  <conditionalFormatting sqref="J1275">
    <cfRule type="cellIs" dxfId="570" priority="531" operator="lessThan">
      <formula>0</formula>
    </cfRule>
  </conditionalFormatting>
  <conditionalFormatting sqref="J1279">
    <cfRule type="cellIs" dxfId="569" priority="532" operator="lessThan">
      <formula>0</formula>
    </cfRule>
  </conditionalFormatting>
  <conditionalFormatting sqref="F1276:F1278">
    <cfRule type="cellIs" dxfId="568" priority="533" stopIfTrue="1" operator="equal">
      <formula>4987</formula>
    </cfRule>
  </conditionalFormatting>
  <conditionalFormatting sqref="F1276:F1278">
    <cfRule type="cellIs" dxfId="567" priority="534" stopIfTrue="1" operator="equal">
      <formula>4987</formula>
    </cfRule>
  </conditionalFormatting>
  <conditionalFormatting sqref="J1276:J1278">
    <cfRule type="cellIs" dxfId="566" priority="535" operator="lessThan">
      <formula>0</formula>
    </cfRule>
  </conditionalFormatting>
  <conditionalFormatting sqref="F1281:F1297">
    <cfRule type="cellIs" dxfId="565" priority="536" stopIfTrue="1" operator="equal">
      <formula>4987</formula>
    </cfRule>
  </conditionalFormatting>
  <conditionalFormatting sqref="F1281:F1297">
    <cfRule type="cellIs" dxfId="564" priority="537" stopIfTrue="1" operator="equal">
      <formula>4987</formula>
    </cfRule>
  </conditionalFormatting>
  <conditionalFormatting sqref="J1281:J1297">
    <cfRule type="cellIs" dxfId="563" priority="538" operator="lessThan">
      <formula>0</formula>
    </cfRule>
  </conditionalFormatting>
  <conditionalFormatting sqref="J1280">
    <cfRule type="cellIs" dxfId="562" priority="539" operator="lessThan">
      <formula>0</formula>
    </cfRule>
  </conditionalFormatting>
  <conditionalFormatting sqref="F1280">
    <cfRule type="cellIs" dxfId="561" priority="540" stopIfTrue="1" operator="equal">
      <formula>4987</formula>
    </cfRule>
  </conditionalFormatting>
  <conditionalFormatting sqref="F1280">
    <cfRule type="cellIs" dxfId="560" priority="541" stopIfTrue="1" operator="equal">
      <formula>4987</formula>
    </cfRule>
  </conditionalFormatting>
  <conditionalFormatting sqref="F1307">
    <cfRule type="cellIs" dxfId="559" priority="542" stopIfTrue="1" operator="equal">
      <formula>4987</formula>
    </cfRule>
  </conditionalFormatting>
  <conditionalFormatting sqref="F1307">
    <cfRule type="cellIs" dxfId="558" priority="543" stopIfTrue="1" operator="equal">
      <formula>4987</formula>
    </cfRule>
  </conditionalFormatting>
  <conditionalFormatting sqref="J1307">
    <cfRule type="cellIs" dxfId="557" priority="544" operator="lessThan">
      <formula>0</formula>
    </cfRule>
  </conditionalFormatting>
  <conditionalFormatting sqref="J1305:J1306">
    <cfRule type="cellIs" dxfId="556" priority="545" operator="lessThan">
      <formula>0</formula>
    </cfRule>
  </conditionalFormatting>
  <conditionalFormatting sqref="F1305:F1306">
    <cfRule type="cellIs" dxfId="555" priority="546" stopIfTrue="1" operator="equal">
      <formula>4987</formula>
    </cfRule>
  </conditionalFormatting>
  <conditionalFormatting sqref="F1305:F1306">
    <cfRule type="cellIs" dxfId="554" priority="547" stopIfTrue="1" operator="equal">
      <formula>4987</formula>
    </cfRule>
  </conditionalFormatting>
  <conditionalFormatting sqref="F1309:F1310">
    <cfRule type="cellIs" dxfId="553" priority="548" stopIfTrue="1" operator="equal">
      <formula>4987</formula>
    </cfRule>
  </conditionalFormatting>
  <conditionalFormatting sqref="F1309:F1310">
    <cfRule type="cellIs" dxfId="552" priority="549" stopIfTrue="1" operator="equal">
      <formula>4987</formula>
    </cfRule>
  </conditionalFormatting>
  <conditionalFormatting sqref="J1309:J1310">
    <cfRule type="cellIs" dxfId="551" priority="550" operator="lessThan">
      <formula>0</formula>
    </cfRule>
  </conditionalFormatting>
  <conditionalFormatting sqref="J1315">
    <cfRule type="cellIs" dxfId="550" priority="551" operator="lessThan">
      <formula>0</formula>
    </cfRule>
  </conditionalFormatting>
  <conditionalFormatting sqref="F1315">
    <cfRule type="cellIs" dxfId="549" priority="552" stopIfTrue="1" operator="equal">
      <formula>4987</formula>
    </cfRule>
  </conditionalFormatting>
  <conditionalFormatting sqref="F1315">
    <cfRule type="cellIs" dxfId="548" priority="553" stopIfTrue="1" operator="equal">
      <formula>4987</formula>
    </cfRule>
  </conditionalFormatting>
  <conditionalFormatting sqref="F1336:F1337">
    <cfRule type="cellIs" dxfId="547" priority="554" stopIfTrue="1" operator="equal">
      <formula>4987</formula>
    </cfRule>
  </conditionalFormatting>
  <conditionalFormatting sqref="F1336:F1337">
    <cfRule type="cellIs" dxfId="546" priority="555" stopIfTrue="1" operator="equal">
      <formula>4987</formula>
    </cfRule>
  </conditionalFormatting>
  <conditionalFormatting sqref="J1335">
    <cfRule type="cellIs" dxfId="545" priority="556" operator="lessThan">
      <formula>0</formula>
    </cfRule>
  </conditionalFormatting>
  <conditionalFormatting sqref="F1311">
    <cfRule type="cellIs" dxfId="544" priority="557" stopIfTrue="1" operator="equal">
      <formula>4987</formula>
    </cfRule>
  </conditionalFormatting>
  <conditionalFormatting sqref="F1311">
    <cfRule type="cellIs" dxfId="543" priority="558" stopIfTrue="1" operator="equal">
      <formula>4987</formula>
    </cfRule>
  </conditionalFormatting>
  <conditionalFormatting sqref="J1311">
    <cfRule type="cellIs" dxfId="542" priority="559" operator="lessThan">
      <formula>0</formula>
    </cfRule>
  </conditionalFormatting>
  <conditionalFormatting sqref="J1413:J1415">
    <cfRule type="cellIs" dxfId="541" priority="560" operator="lessThan">
      <formula>0</formula>
    </cfRule>
  </conditionalFormatting>
  <conditionalFormatting sqref="J1344:J1345">
    <cfRule type="cellIs" dxfId="540" priority="561" operator="lessThan">
      <formula>0</formula>
    </cfRule>
  </conditionalFormatting>
  <conditionalFormatting sqref="J1416">
    <cfRule type="cellIs" dxfId="539" priority="562" operator="lessThan">
      <formula>0</formula>
    </cfRule>
  </conditionalFormatting>
  <conditionalFormatting sqref="F1413:F1415">
    <cfRule type="cellIs" dxfId="538" priority="563" stopIfTrue="1" operator="equal">
      <formula>4987</formula>
    </cfRule>
  </conditionalFormatting>
  <conditionalFormatting sqref="F1413:F1415">
    <cfRule type="cellIs" dxfId="537" priority="564" stopIfTrue="1" operator="equal">
      <formula>4987</formula>
    </cfRule>
  </conditionalFormatting>
  <conditionalFormatting sqref="F1343">
    <cfRule type="cellIs" dxfId="536" priority="565" stopIfTrue="1" operator="equal">
      <formula>4987</formula>
    </cfRule>
  </conditionalFormatting>
  <conditionalFormatting sqref="F1343">
    <cfRule type="cellIs" dxfId="535" priority="566" stopIfTrue="1" operator="equal">
      <formula>4987</formula>
    </cfRule>
  </conditionalFormatting>
  <conditionalFormatting sqref="J1336:J1337">
    <cfRule type="cellIs" dxfId="534" priority="567" operator="lessThan">
      <formula>0</formula>
    </cfRule>
  </conditionalFormatting>
  <conditionalFormatting sqref="F1341:F1342">
    <cfRule type="cellIs" dxfId="533" priority="568" stopIfTrue="1" operator="equal">
      <formula>4987</formula>
    </cfRule>
  </conditionalFormatting>
  <conditionalFormatting sqref="F1341:F1342">
    <cfRule type="cellIs" dxfId="532" priority="569" stopIfTrue="1" operator="equal">
      <formula>4987</formula>
    </cfRule>
  </conditionalFormatting>
  <conditionalFormatting sqref="F1344:F1345">
    <cfRule type="cellIs" dxfId="531" priority="570" stopIfTrue="1" operator="equal">
      <formula>4987</formula>
    </cfRule>
  </conditionalFormatting>
  <conditionalFormatting sqref="F1344:F1345">
    <cfRule type="cellIs" dxfId="530" priority="571" stopIfTrue="1" operator="equal">
      <formula>4987</formula>
    </cfRule>
  </conditionalFormatting>
  <conditionalFormatting sqref="J1338">
    <cfRule type="cellIs" dxfId="529" priority="572" operator="lessThan">
      <formula>0</formula>
    </cfRule>
  </conditionalFormatting>
  <conditionalFormatting sqref="J1341:J1342">
    <cfRule type="cellIs" dxfId="528" priority="573" operator="lessThan">
      <formula>0</formula>
    </cfRule>
  </conditionalFormatting>
  <conditionalFormatting sqref="J1343">
    <cfRule type="cellIs" dxfId="527" priority="574" operator="lessThan">
      <formula>0</formula>
    </cfRule>
  </conditionalFormatting>
  <conditionalFormatting sqref="F1365">
    <cfRule type="cellIs" dxfId="526" priority="575" stopIfTrue="1" operator="equal">
      <formula>4987</formula>
    </cfRule>
  </conditionalFormatting>
  <conditionalFormatting sqref="F1365">
    <cfRule type="cellIs" dxfId="525" priority="576" stopIfTrue="1" operator="equal">
      <formula>4987</formula>
    </cfRule>
  </conditionalFormatting>
  <conditionalFormatting sqref="F1355:F1356 F1364">
    <cfRule type="cellIs" dxfId="524" priority="577" stopIfTrue="1" operator="equal">
      <formula>4987</formula>
    </cfRule>
  </conditionalFormatting>
  <conditionalFormatting sqref="F1355:F1356 F1364">
    <cfRule type="cellIs" dxfId="523" priority="578" stopIfTrue="1" operator="equal">
      <formula>4987</formula>
    </cfRule>
  </conditionalFormatting>
  <conditionalFormatting sqref="F1358:F1359">
    <cfRule type="cellIs" dxfId="522" priority="579" stopIfTrue="1" operator="equal">
      <formula>4987</formula>
    </cfRule>
  </conditionalFormatting>
  <conditionalFormatting sqref="F1358:F1359">
    <cfRule type="cellIs" dxfId="521" priority="580" stopIfTrue="1" operator="equal">
      <formula>4987</formula>
    </cfRule>
  </conditionalFormatting>
  <conditionalFormatting sqref="F1366:F1368">
    <cfRule type="cellIs" dxfId="520" priority="581" stopIfTrue="1" operator="equal">
      <formula>4987</formula>
    </cfRule>
  </conditionalFormatting>
  <conditionalFormatting sqref="F1366:F1368">
    <cfRule type="cellIs" dxfId="519" priority="582" stopIfTrue="1" operator="equal">
      <formula>4987</formula>
    </cfRule>
  </conditionalFormatting>
  <conditionalFormatting sqref="J1355:J1356 J1364">
    <cfRule type="cellIs" dxfId="518" priority="583" operator="lessThan">
      <formula>0</formula>
    </cfRule>
  </conditionalFormatting>
  <conditionalFormatting sqref="J1365">
    <cfRule type="cellIs" dxfId="517" priority="584" operator="lessThan">
      <formula>0</formula>
    </cfRule>
  </conditionalFormatting>
  <conditionalFormatting sqref="F1370:F1371">
    <cfRule type="cellIs" dxfId="516" priority="585" stopIfTrue="1" operator="equal">
      <formula>4987</formula>
    </cfRule>
  </conditionalFormatting>
  <conditionalFormatting sqref="F1370:F1371">
    <cfRule type="cellIs" dxfId="515" priority="586" stopIfTrue="1" operator="equal">
      <formula>4987</formula>
    </cfRule>
  </conditionalFormatting>
  <conditionalFormatting sqref="F1386:F1387">
    <cfRule type="cellIs" dxfId="514" priority="587" stopIfTrue="1" operator="equal">
      <formula>4987</formula>
    </cfRule>
  </conditionalFormatting>
  <conditionalFormatting sqref="F1386:F1387">
    <cfRule type="cellIs" dxfId="513" priority="588" stopIfTrue="1" operator="equal">
      <formula>4987</formula>
    </cfRule>
  </conditionalFormatting>
  <conditionalFormatting sqref="J1358:J1359">
    <cfRule type="cellIs" dxfId="512" priority="589" operator="lessThan">
      <formula>0</formula>
    </cfRule>
  </conditionalFormatting>
  <conditionalFormatting sqref="J1366:J1368">
    <cfRule type="cellIs" dxfId="511" priority="590" operator="lessThan">
      <formula>0</formula>
    </cfRule>
  </conditionalFormatting>
  <conditionalFormatting sqref="F1360:F1362">
    <cfRule type="cellIs" dxfId="510" priority="591" stopIfTrue="1" operator="equal">
      <formula>4987</formula>
    </cfRule>
  </conditionalFormatting>
  <conditionalFormatting sqref="F1360:F1362">
    <cfRule type="cellIs" dxfId="509" priority="592" stopIfTrue="1" operator="equal">
      <formula>4987</formula>
    </cfRule>
  </conditionalFormatting>
  <conditionalFormatting sqref="F1369">
    <cfRule type="cellIs" dxfId="508" priority="593" stopIfTrue="1" operator="equal">
      <formula>4987</formula>
    </cfRule>
  </conditionalFormatting>
  <conditionalFormatting sqref="F1369">
    <cfRule type="cellIs" dxfId="507" priority="594" stopIfTrue="1" operator="equal">
      <formula>4987</formula>
    </cfRule>
  </conditionalFormatting>
  <conditionalFormatting sqref="J1369">
    <cfRule type="cellIs" dxfId="506" priority="595" operator="lessThan">
      <formula>0</formula>
    </cfRule>
  </conditionalFormatting>
  <conditionalFormatting sqref="J1370:J1371">
    <cfRule type="cellIs" dxfId="505" priority="596" operator="lessThan">
      <formula>0</formula>
    </cfRule>
  </conditionalFormatting>
  <conditionalFormatting sqref="F1396:F1399">
    <cfRule type="cellIs" dxfId="504" priority="597" stopIfTrue="1" operator="equal">
      <formula>4987</formula>
    </cfRule>
  </conditionalFormatting>
  <conditionalFormatting sqref="F1396:F1399">
    <cfRule type="cellIs" dxfId="503" priority="598" stopIfTrue="1" operator="equal">
      <formula>4987</formula>
    </cfRule>
  </conditionalFormatting>
  <conditionalFormatting sqref="J1360:J1362">
    <cfRule type="cellIs" dxfId="502" priority="599" operator="lessThan">
      <formula>0</formula>
    </cfRule>
  </conditionalFormatting>
  <conditionalFormatting sqref="F1388:F1390">
    <cfRule type="cellIs" dxfId="501" priority="600" stopIfTrue="1" operator="equal">
      <formula>4987</formula>
    </cfRule>
  </conditionalFormatting>
  <conditionalFormatting sqref="F1388:F1390">
    <cfRule type="cellIs" dxfId="500" priority="601" stopIfTrue="1" operator="equal">
      <formula>4987</formula>
    </cfRule>
  </conditionalFormatting>
  <conditionalFormatting sqref="J1396:J1399">
    <cfRule type="cellIs" dxfId="499" priority="602" operator="lessThan">
      <formula>0</formula>
    </cfRule>
  </conditionalFormatting>
  <conditionalFormatting sqref="F1391:F1392">
    <cfRule type="cellIs" dxfId="498" priority="603" stopIfTrue="1" operator="equal">
      <formula>4987</formula>
    </cfRule>
  </conditionalFormatting>
  <conditionalFormatting sqref="F1391:F1392">
    <cfRule type="cellIs" dxfId="497" priority="604" stopIfTrue="1" operator="equal">
      <formula>4987</formula>
    </cfRule>
  </conditionalFormatting>
  <conditionalFormatting sqref="J1386:J1387">
    <cfRule type="cellIs" dxfId="496" priority="605" operator="lessThan">
      <formula>0</formula>
    </cfRule>
  </conditionalFormatting>
  <conditionalFormatting sqref="J1388:J1390">
    <cfRule type="cellIs" dxfId="495" priority="606" operator="lessThan">
      <formula>0</formula>
    </cfRule>
  </conditionalFormatting>
  <conditionalFormatting sqref="J1391:J1392">
    <cfRule type="cellIs" dxfId="494" priority="607" operator="lessThan">
      <formula>0</formula>
    </cfRule>
  </conditionalFormatting>
  <conditionalFormatting sqref="F1393:F1394">
    <cfRule type="cellIs" dxfId="493" priority="608" stopIfTrue="1" operator="equal">
      <formula>4987</formula>
    </cfRule>
  </conditionalFormatting>
  <conditionalFormatting sqref="F1393:F1394">
    <cfRule type="cellIs" dxfId="492" priority="609" stopIfTrue="1" operator="equal">
      <formula>4987</formula>
    </cfRule>
  </conditionalFormatting>
  <conditionalFormatting sqref="J1393:J1394">
    <cfRule type="cellIs" dxfId="491" priority="610" operator="lessThan">
      <formula>0</formula>
    </cfRule>
  </conditionalFormatting>
  <conditionalFormatting sqref="J1427:J1430">
    <cfRule type="cellIs" dxfId="490" priority="611" operator="lessThan">
      <formula>0</formula>
    </cfRule>
  </conditionalFormatting>
  <conditionalFormatting sqref="J1449">
    <cfRule type="cellIs" dxfId="489" priority="612" operator="lessThan">
      <formula>0</formula>
    </cfRule>
  </conditionalFormatting>
  <conditionalFormatting sqref="J1465:J1466">
    <cfRule type="cellIs" dxfId="488" priority="613" operator="lessThan">
      <formula>0</formula>
    </cfRule>
  </conditionalFormatting>
  <conditionalFormatting sqref="F1465:F1466">
    <cfRule type="cellIs" dxfId="487" priority="614" stopIfTrue="1" operator="equal">
      <formula>4987</formula>
    </cfRule>
  </conditionalFormatting>
  <conditionalFormatting sqref="F1465:F1466">
    <cfRule type="cellIs" dxfId="486" priority="615" stopIfTrue="1" operator="equal">
      <formula>4987</formula>
    </cfRule>
  </conditionalFormatting>
  <conditionalFormatting sqref="F1498:F1500">
    <cfRule type="cellIs" dxfId="485" priority="616" stopIfTrue="1" operator="equal">
      <formula>4987</formula>
    </cfRule>
  </conditionalFormatting>
  <conditionalFormatting sqref="F1498:F1500">
    <cfRule type="cellIs" dxfId="484" priority="617" stopIfTrue="1" operator="equal">
      <formula>4987</formula>
    </cfRule>
  </conditionalFormatting>
  <conditionalFormatting sqref="J1498:J1500">
    <cfRule type="cellIs" dxfId="483" priority="618" operator="lessThan">
      <formula>0</formula>
    </cfRule>
  </conditionalFormatting>
  <conditionalFormatting sqref="F1501:F1502">
    <cfRule type="cellIs" dxfId="482" priority="619" stopIfTrue="1" operator="equal">
      <formula>4987</formula>
    </cfRule>
  </conditionalFormatting>
  <conditionalFormatting sqref="F1501:F1502">
    <cfRule type="cellIs" dxfId="481" priority="620" stopIfTrue="1" operator="equal">
      <formula>4987</formula>
    </cfRule>
  </conditionalFormatting>
  <conditionalFormatting sqref="J1462:J1464">
    <cfRule type="cellIs" dxfId="480" priority="621" operator="lessThan">
      <formula>0</formula>
    </cfRule>
  </conditionalFormatting>
  <conditionalFormatting sqref="F1425:F1426">
    <cfRule type="cellIs" dxfId="479" priority="622" stopIfTrue="1" operator="equal">
      <formula>4987</formula>
    </cfRule>
  </conditionalFormatting>
  <conditionalFormatting sqref="F1425:F1426">
    <cfRule type="cellIs" dxfId="478" priority="623" stopIfTrue="1" operator="equal">
      <formula>4987</formula>
    </cfRule>
  </conditionalFormatting>
  <conditionalFormatting sqref="F1383:F1385">
    <cfRule type="cellIs" dxfId="477" priority="624" stopIfTrue="1" operator="equal">
      <formula>4987</formula>
    </cfRule>
  </conditionalFormatting>
  <conditionalFormatting sqref="F1383:F1385">
    <cfRule type="cellIs" dxfId="476" priority="625" stopIfTrue="1" operator="equal">
      <formula>4987</formula>
    </cfRule>
  </conditionalFormatting>
  <conditionalFormatting sqref="J1425:J1426">
    <cfRule type="cellIs" dxfId="475" priority="626" operator="lessThan">
      <formula>0</formula>
    </cfRule>
  </conditionalFormatting>
  <conditionalFormatting sqref="J1383:J1385">
    <cfRule type="cellIs" dxfId="474" priority="627" operator="lessThan">
      <formula>0</formula>
    </cfRule>
  </conditionalFormatting>
  <conditionalFormatting sqref="F1475:F1477">
    <cfRule type="cellIs" dxfId="473" priority="628" stopIfTrue="1" operator="equal">
      <formula>4987</formula>
    </cfRule>
  </conditionalFormatting>
  <conditionalFormatting sqref="F1475:F1477">
    <cfRule type="cellIs" dxfId="472" priority="629" stopIfTrue="1" operator="equal">
      <formula>4987</formula>
    </cfRule>
  </conditionalFormatting>
  <conditionalFormatting sqref="J1497">
    <cfRule type="cellIs" dxfId="471" priority="630" operator="lessThan">
      <formula>0</formula>
    </cfRule>
  </conditionalFormatting>
  <conditionalFormatting sqref="F1505">
    <cfRule type="cellIs" dxfId="470" priority="631" stopIfTrue="1" operator="equal">
      <formula>4987</formula>
    </cfRule>
  </conditionalFormatting>
  <conditionalFormatting sqref="F1505">
    <cfRule type="cellIs" dxfId="469" priority="632" stopIfTrue="1" operator="equal">
      <formula>4987</formula>
    </cfRule>
  </conditionalFormatting>
  <conditionalFormatting sqref="J1503">
    <cfRule type="cellIs" dxfId="468" priority="633" operator="lessThan">
      <formula>0</formula>
    </cfRule>
  </conditionalFormatting>
  <conditionalFormatting sqref="F1431">
    <cfRule type="cellIs" dxfId="467" priority="634" stopIfTrue="1" operator="equal">
      <formula>4987</formula>
    </cfRule>
  </conditionalFormatting>
  <conditionalFormatting sqref="F1431">
    <cfRule type="cellIs" dxfId="466" priority="635" stopIfTrue="1" operator="equal">
      <formula>4987</formula>
    </cfRule>
  </conditionalFormatting>
  <conditionalFormatting sqref="F1423:F1424">
    <cfRule type="cellIs" dxfId="465" priority="637" stopIfTrue="1" operator="equal">
      <formula>4987</formula>
    </cfRule>
  </conditionalFormatting>
  <conditionalFormatting sqref="F1423:F1424">
    <cfRule type="cellIs" dxfId="464" priority="638" stopIfTrue="1" operator="equal">
      <formula>4987</formula>
    </cfRule>
  </conditionalFormatting>
  <conditionalFormatting sqref="J1423:J1424">
    <cfRule type="cellIs" dxfId="463" priority="639" operator="lessThan">
      <formula>0</formula>
    </cfRule>
  </conditionalFormatting>
  <conditionalFormatting sqref="F1462:F1464">
    <cfRule type="cellIs" dxfId="462" priority="640" stopIfTrue="1" operator="equal">
      <formula>4987</formula>
    </cfRule>
  </conditionalFormatting>
  <conditionalFormatting sqref="F1462:F1464">
    <cfRule type="cellIs" dxfId="461" priority="641" stopIfTrue="1" operator="equal">
      <formula>4987</formula>
    </cfRule>
  </conditionalFormatting>
  <conditionalFormatting sqref="J1461">
    <cfRule type="cellIs" dxfId="460" priority="642" operator="lessThan">
      <formula>0</formula>
    </cfRule>
  </conditionalFormatting>
  <conditionalFormatting sqref="F1480:F1482">
    <cfRule type="cellIs" dxfId="459" priority="643" stopIfTrue="1" operator="equal">
      <formula>4987</formula>
    </cfRule>
  </conditionalFormatting>
  <conditionalFormatting sqref="F1480:F1482">
    <cfRule type="cellIs" dxfId="458" priority="644" stopIfTrue="1" operator="equal">
      <formula>4987</formula>
    </cfRule>
  </conditionalFormatting>
  <conditionalFormatting sqref="J1501:J1502">
    <cfRule type="cellIs" dxfId="457" priority="645" operator="lessThan">
      <formula>0</formula>
    </cfRule>
  </conditionalFormatting>
  <conditionalFormatting sqref="F1427:F1430">
    <cfRule type="cellIs" dxfId="456" priority="646" stopIfTrue="1" operator="equal">
      <formula>4987</formula>
    </cfRule>
  </conditionalFormatting>
  <conditionalFormatting sqref="F1427:F1430">
    <cfRule type="cellIs" dxfId="455" priority="647" stopIfTrue="1" operator="equal">
      <formula>4987</formula>
    </cfRule>
  </conditionalFormatting>
  <conditionalFormatting sqref="J1420 J1422">
    <cfRule type="cellIs" dxfId="454" priority="648" operator="lessThan">
      <formula>0</formula>
    </cfRule>
  </conditionalFormatting>
  <conditionalFormatting sqref="F1467:F1469">
    <cfRule type="cellIs" dxfId="453" priority="649" stopIfTrue="1" operator="equal">
      <formula>4987</formula>
    </cfRule>
  </conditionalFormatting>
  <conditionalFormatting sqref="F1467:F1469">
    <cfRule type="cellIs" dxfId="452" priority="650" stopIfTrue="1" operator="equal">
      <formula>4987</formula>
    </cfRule>
  </conditionalFormatting>
  <conditionalFormatting sqref="J1431">
    <cfRule type="cellIs" dxfId="451" priority="651" operator="lessThan">
      <formula>0</formula>
    </cfRule>
  </conditionalFormatting>
  <conditionalFormatting sqref="J1505">
    <cfRule type="cellIs" dxfId="450" priority="652" operator="lessThan">
      <formula>0</formula>
    </cfRule>
  </conditionalFormatting>
  <conditionalFormatting sqref="F1506:F1507">
    <cfRule type="cellIs" dxfId="449" priority="658" stopIfTrue="1" operator="equal">
      <formula>4987</formula>
    </cfRule>
  </conditionalFormatting>
  <conditionalFormatting sqref="F1506:F1507">
    <cfRule type="cellIs" dxfId="448" priority="659" stopIfTrue="1" operator="equal">
      <formula>4987</formula>
    </cfRule>
  </conditionalFormatting>
  <conditionalFormatting sqref="F1483:F1485">
    <cfRule type="cellIs" dxfId="447" priority="660" stopIfTrue="1" operator="equal">
      <formula>4987</formula>
    </cfRule>
  </conditionalFormatting>
  <conditionalFormatting sqref="F1483:F1485">
    <cfRule type="cellIs" dxfId="446" priority="661" stopIfTrue="1" operator="equal">
      <formula>4987</formula>
    </cfRule>
  </conditionalFormatting>
  <conditionalFormatting sqref="F1470">
    <cfRule type="cellIs" dxfId="445" priority="662" stopIfTrue="1" operator="equal">
      <formula>4987</formula>
    </cfRule>
  </conditionalFormatting>
  <conditionalFormatting sqref="F1478:F1479">
    <cfRule type="cellIs" dxfId="444" priority="665" stopIfTrue="1" operator="equal">
      <formula>4987</formula>
    </cfRule>
  </conditionalFormatting>
  <conditionalFormatting sqref="J1483:J1485">
    <cfRule type="cellIs" dxfId="443" priority="667" operator="lessThan">
      <formula>0</formula>
    </cfRule>
  </conditionalFormatting>
  <conditionalFormatting sqref="J1506:J1507">
    <cfRule type="cellIs" dxfId="442" priority="668" operator="lessThan">
      <formula>0</formula>
    </cfRule>
  </conditionalFormatting>
  <conditionalFormatting sqref="F1489:F1490">
    <cfRule type="cellIs" dxfId="441" priority="672" stopIfTrue="1" operator="equal">
      <formula>4987</formula>
    </cfRule>
  </conditionalFormatting>
  <conditionalFormatting sqref="J1493:J1494">
    <cfRule type="cellIs" dxfId="440" priority="680" operator="lessThan">
      <formula>0</formula>
    </cfRule>
  </conditionalFormatting>
  <conditionalFormatting sqref="F1510:F1511">
    <cfRule type="cellIs" dxfId="439" priority="683" stopIfTrue="1" operator="equal">
      <formula>4987</formula>
    </cfRule>
  </conditionalFormatting>
  <conditionalFormatting sqref="F1510:F1511">
    <cfRule type="cellIs" dxfId="438" priority="684" stopIfTrue="1" operator="equal">
      <formula>4987</formula>
    </cfRule>
  </conditionalFormatting>
  <conditionalFormatting sqref="F1163:F1172 F1195:F1216 F1401:F1402 F1412:F1417 F1461:F1540 F1233:F1255 F1257:F1297 F1175:F1183 F1223:F1229 F1325:F1333 F1300:F1318 F1335:F1371 F1377:F1399 F1422:F1444 F1419:F1420 F1449:F1454 F1543:F1545">
    <cfRule type="containsText" dxfId="437" priority="689" operator="containsText" text="SISTEMA">
      <formula>NOT(ISERROR(SEARCH(("SISTEMA"),(F1163))))</formula>
    </cfRule>
  </conditionalFormatting>
  <conditionalFormatting sqref="J1163:J1172 J1449:J1454 J1461:J1540 J1233:J1255 J1257:J1297 J1175:J1216 J1223:J1230 J1325:J1333 J1300:J1318 J1335:J1371 J1408:J1409 J1377:J1402 J1412:J1417 J1422:J1443 J1419:J1420 J1543:J1545">
    <cfRule type="cellIs" dxfId="436" priority="690" operator="greaterThan">
      <formula>164982</formula>
    </cfRule>
  </conditionalFormatting>
  <conditionalFormatting sqref="E1163:E1172 E1461:E1540 E1401:E1402 E1412:E1417 E1233:E1255 E1257:E1297 E1175:E1216 E1223:E1230 E1325:E1333 E1300:E1318 E1335:E1371 E1377:E1399 E1422:E1444 E1419:E1420 E1449:E1454 E1543">
    <cfRule type="containsText" dxfId="435" priority="691" operator="containsText" text="CONDUCE">
      <formula>NOT(ISERROR(SEARCH(("CONDUCE"),(E1163))))</formula>
    </cfRule>
  </conditionalFormatting>
  <conditionalFormatting sqref="J1419">
    <cfRule type="cellIs" dxfId="434" priority="692" operator="lessThan">
      <formula>0</formula>
    </cfRule>
  </conditionalFormatting>
  <conditionalFormatting sqref="J1457">
    <cfRule type="cellIs" dxfId="433" priority="693" operator="lessThan">
      <formula>0</formula>
    </cfRule>
  </conditionalFormatting>
  <conditionalFormatting sqref="F1456:F1457">
    <cfRule type="containsText" dxfId="432" priority="697" operator="containsText" text="SISTEMA">
      <formula>NOT(ISERROR(SEARCH(("SISTEMA"),(F1456))))</formula>
    </cfRule>
  </conditionalFormatting>
  <conditionalFormatting sqref="J1456:J1457">
    <cfRule type="cellIs" dxfId="431" priority="698" operator="greaterThan">
      <formula>164982</formula>
    </cfRule>
  </conditionalFormatting>
  <conditionalFormatting sqref="E1456:E1457">
    <cfRule type="containsText" dxfId="430" priority="699" operator="containsText" text="CONDUCE">
      <formula>NOT(ISERROR(SEARCH(("CONDUCE"),(E1456))))</formula>
    </cfRule>
  </conditionalFormatting>
  <conditionalFormatting sqref="J1459:J1460">
    <cfRule type="cellIs" dxfId="429" priority="700" operator="lessThan">
      <formula>0</formula>
    </cfRule>
  </conditionalFormatting>
  <conditionalFormatting sqref="F1458">
    <cfRule type="containsText" dxfId="428" priority="702" operator="containsText" text="SISTEMA">
      <formula>NOT(ISERROR(SEARCH(("SISTEMA"),(F1458))))</formula>
    </cfRule>
  </conditionalFormatting>
  <conditionalFormatting sqref="J1458:J1460">
    <cfRule type="cellIs" dxfId="427" priority="703" operator="greaterThan">
      <formula>164982</formula>
    </cfRule>
  </conditionalFormatting>
  <conditionalFormatting sqref="E1458:E1460">
    <cfRule type="containsText" dxfId="426" priority="704" operator="containsText" text="CONDUCE">
      <formula>NOT(ISERROR(SEARCH(("CONDUCE"),(E1458))))</formula>
    </cfRule>
  </conditionalFormatting>
  <conditionalFormatting sqref="F1459:F1460">
    <cfRule type="cellIs" dxfId="425" priority="706" stopIfTrue="1" operator="equal">
      <formula>4987</formula>
    </cfRule>
  </conditionalFormatting>
  <conditionalFormatting sqref="F1459:F1460">
    <cfRule type="containsText" dxfId="424" priority="707" operator="containsText" text="SISTEMA">
      <formula>NOT(ISERROR(SEARCH(("SISTEMA"),(F1459))))</formula>
    </cfRule>
  </conditionalFormatting>
  <conditionalFormatting sqref="F1184:F1194">
    <cfRule type="containsText" dxfId="423" priority="710" operator="containsText" text="SISTEMA">
      <formula>NOT(ISERROR(SEARCH(("SISTEMA"),(F1184))))</formula>
    </cfRule>
  </conditionalFormatting>
  <conditionalFormatting sqref="F1156:F1158">
    <cfRule type="cellIs" dxfId="422" priority="712" stopIfTrue="1" operator="equal">
      <formula>4987</formula>
    </cfRule>
  </conditionalFormatting>
  <conditionalFormatting sqref="J1156:J1158">
    <cfRule type="cellIs" dxfId="421" priority="713" operator="lessThan">
      <formula>0</formula>
    </cfRule>
  </conditionalFormatting>
  <conditionalFormatting sqref="F1155:F1158">
    <cfRule type="containsText" dxfId="420" priority="715" operator="containsText" text="SISTEMA">
      <formula>NOT(ISERROR(SEARCH(("SISTEMA"),(F1155))))</formula>
    </cfRule>
  </conditionalFormatting>
  <conditionalFormatting sqref="J1155:J1158">
    <cfRule type="cellIs" dxfId="419" priority="716" operator="greaterThan">
      <formula>164982</formula>
    </cfRule>
  </conditionalFormatting>
  <conditionalFormatting sqref="E1155:E1158">
    <cfRule type="containsText" dxfId="418" priority="717" operator="containsText" text="CONDUCE">
      <formula>NOT(ISERROR(SEARCH(("CONDUCE"),(E1155))))</formula>
    </cfRule>
  </conditionalFormatting>
  <conditionalFormatting sqref="E1544:E1545">
    <cfRule type="containsText" dxfId="417" priority="720" operator="containsText" text="CONDUCE">
      <formula>NOT(ISERROR(SEARCH(("CONDUCE"),(E1544))))</formula>
    </cfRule>
  </conditionalFormatting>
  <conditionalFormatting sqref="F1409 F1401:F1402">
    <cfRule type="cellIs" dxfId="416" priority="722" stopIfTrue="1" operator="equal">
      <formula>4987</formula>
    </cfRule>
  </conditionalFormatting>
  <conditionalFormatting sqref="J1408 J1400">
    <cfRule type="cellIs" dxfId="415" priority="724" operator="lessThan">
      <formula>0</formula>
    </cfRule>
  </conditionalFormatting>
  <conditionalFormatting sqref="F1401:F1402 F1408:F1409">
    <cfRule type="containsText" dxfId="414" priority="725" operator="containsText" text="SISTEMA">
      <formula>NOT(ISERROR(SEARCH(("SISTEMA"),(F1401))))</formula>
    </cfRule>
  </conditionalFormatting>
  <conditionalFormatting sqref="E1401:E1402 E1408:E1409">
    <cfRule type="containsText" dxfId="413" priority="726" operator="containsText" text="CONDUCE">
      <formula>NOT(ISERROR(SEARCH(("CONDUCE"),(E1401))))</formula>
    </cfRule>
  </conditionalFormatting>
  <conditionalFormatting sqref="F1230">
    <cfRule type="containsText" dxfId="412" priority="729" operator="containsText" text="SISTEMA">
      <formula>NOT(ISERROR(SEARCH(("SISTEMA"),(F1230))))</formula>
    </cfRule>
  </conditionalFormatting>
  <conditionalFormatting sqref="F1232">
    <cfRule type="cellIs" dxfId="411" priority="730" stopIfTrue="1" operator="equal">
      <formula>4987</formula>
    </cfRule>
  </conditionalFormatting>
  <conditionalFormatting sqref="J1232">
    <cfRule type="cellIs" dxfId="410" priority="732" operator="lessThan">
      <formula>0</formula>
    </cfRule>
  </conditionalFormatting>
  <conditionalFormatting sqref="F1231:F1232">
    <cfRule type="containsText" dxfId="409" priority="734" operator="containsText" text="SISTEMA">
      <formula>NOT(ISERROR(SEARCH(("SISTEMA"),(F1231))))</formula>
    </cfRule>
  </conditionalFormatting>
  <conditionalFormatting sqref="J1231:J1232">
    <cfRule type="cellIs" dxfId="408" priority="735" operator="greaterThan">
      <formula>164982</formula>
    </cfRule>
  </conditionalFormatting>
  <conditionalFormatting sqref="E1231:E1232">
    <cfRule type="containsText" dxfId="407" priority="736" operator="containsText" text="CONDUCE">
      <formula>NOT(ISERROR(SEARCH(("CONDUCE"),(E1231))))</formula>
    </cfRule>
  </conditionalFormatting>
  <conditionalFormatting sqref="J1444">
    <cfRule type="cellIs" dxfId="406" priority="430" operator="lessThan">
      <formula>0</formula>
    </cfRule>
  </conditionalFormatting>
  <conditionalFormatting sqref="J1444">
    <cfRule type="cellIs" dxfId="405" priority="431" operator="greaterThan">
      <formula>164982</formula>
    </cfRule>
  </conditionalFormatting>
  <conditionalFormatting sqref="J55">
    <cfRule type="cellIs" dxfId="404" priority="424" operator="lessThan">
      <formula>0</formula>
    </cfRule>
  </conditionalFormatting>
  <conditionalFormatting sqref="J55">
    <cfRule type="cellIs" dxfId="403" priority="425" operator="greaterThan">
      <formula>164982</formula>
    </cfRule>
  </conditionalFormatting>
  <conditionalFormatting sqref="E55">
    <cfRule type="containsText" dxfId="402" priority="426" operator="containsText" text="CONDUCE">
      <formula>NOT(ISERROR(SEARCH(("CONDUCE"),(E55))))</formula>
    </cfRule>
  </conditionalFormatting>
  <conditionalFormatting sqref="F55:F63">
    <cfRule type="cellIs" dxfId="401" priority="427" stopIfTrue="1" operator="equal">
      <formula>4987</formula>
    </cfRule>
  </conditionalFormatting>
  <conditionalFormatting sqref="F55:F63">
    <cfRule type="cellIs" dxfId="400" priority="428" stopIfTrue="1" operator="equal">
      <formula>4987</formula>
    </cfRule>
  </conditionalFormatting>
  <conditionalFormatting sqref="F55:F63">
    <cfRule type="containsText" dxfId="399" priority="429" operator="containsText" text="SISTEMA">
      <formula>NOT(ISERROR(SEARCH(("SISTEMA"),(F55))))</formula>
    </cfRule>
  </conditionalFormatting>
  <conditionalFormatting sqref="E1032">
    <cfRule type="containsText" dxfId="398" priority="423" operator="containsText" text="CONDUCE">
      <formula>NOT(ISERROR(SEARCH(("CONDUCE"),(E1032))))</formula>
    </cfRule>
  </conditionalFormatting>
  <conditionalFormatting sqref="F830">
    <cfRule type="cellIs" dxfId="397" priority="420" stopIfTrue="1" operator="equal">
      <formula>4987</formula>
    </cfRule>
  </conditionalFormatting>
  <conditionalFormatting sqref="F830">
    <cfRule type="cellIs" dxfId="396" priority="421" stopIfTrue="1" operator="equal">
      <formula>4987</formula>
    </cfRule>
  </conditionalFormatting>
  <conditionalFormatting sqref="F830">
    <cfRule type="containsText" dxfId="395" priority="422" operator="containsText" text="SISTEMA">
      <formula>NOT(ISERROR(SEARCH(("SISTEMA"),(F830))))</formula>
    </cfRule>
  </conditionalFormatting>
  <conditionalFormatting sqref="F794">
    <cfRule type="cellIs" dxfId="394" priority="418" stopIfTrue="1" operator="equal">
      <formula>4987</formula>
    </cfRule>
  </conditionalFormatting>
  <conditionalFormatting sqref="F794">
    <cfRule type="containsText" dxfId="393" priority="419" operator="containsText" text="SISTEMA">
      <formula>NOT(ISERROR(SEARCH(("SISTEMA"),(F794))))</formula>
    </cfRule>
  </conditionalFormatting>
  <conditionalFormatting sqref="F798">
    <cfRule type="cellIs" dxfId="392" priority="416" stopIfTrue="1" operator="equal">
      <formula>4987</formula>
    </cfRule>
  </conditionalFormatting>
  <conditionalFormatting sqref="F798">
    <cfRule type="containsText" dxfId="391" priority="417" operator="containsText" text="SISTEMA">
      <formula>NOT(ISERROR(SEARCH(("SISTEMA"),(F798))))</formula>
    </cfRule>
  </conditionalFormatting>
  <conditionalFormatting sqref="F812">
    <cfRule type="cellIs" dxfId="390" priority="413" stopIfTrue="1" operator="equal">
      <formula>4987</formula>
    </cfRule>
  </conditionalFormatting>
  <conditionalFormatting sqref="F812">
    <cfRule type="cellIs" dxfId="389" priority="414" stopIfTrue="1" operator="equal">
      <formula>4987</formula>
    </cfRule>
  </conditionalFormatting>
  <conditionalFormatting sqref="F812">
    <cfRule type="containsText" dxfId="388" priority="415" operator="containsText" text="SISTEMA">
      <formula>NOT(ISERROR(SEARCH(("SISTEMA"),(F812))))</formula>
    </cfRule>
  </conditionalFormatting>
  <conditionalFormatting sqref="F37:F38">
    <cfRule type="cellIs" dxfId="387" priority="408" stopIfTrue="1" operator="equal">
      <formula>4987</formula>
    </cfRule>
  </conditionalFormatting>
  <conditionalFormatting sqref="J37:J38">
    <cfRule type="cellIs" dxfId="386" priority="409" operator="lessThan">
      <formula>0</formula>
    </cfRule>
  </conditionalFormatting>
  <conditionalFormatting sqref="F37:F38">
    <cfRule type="containsText" dxfId="385" priority="410" operator="containsText" text="SISTEMA">
      <formula>NOT(ISERROR(SEARCH(("SISTEMA"),(F37))))</formula>
    </cfRule>
  </conditionalFormatting>
  <conditionalFormatting sqref="J37:J38">
    <cfRule type="cellIs" dxfId="384" priority="411" operator="greaterThan">
      <formula>164982</formula>
    </cfRule>
  </conditionalFormatting>
  <conditionalFormatting sqref="E37:E38">
    <cfRule type="containsText" dxfId="383" priority="412" operator="containsText" text="CONDUCE">
      <formula>NOT(ISERROR(SEARCH(("CONDUCE"),(E37))))</formula>
    </cfRule>
  </conditionalFormatting>
  <conditionalFormatting sqref="F737">
    <cfRule type="containsText" dxfId="382" priority="1609" operator="containsText" text="SISTEMA">
      <formula>NOT(ISERROR(SEARCH(("SISTEMA"),(O735))))</formula>
    </cfRule>
  </conditionalFormatting>
  <conditionalFormatting sqref="F91">
    <cfRule type="cellIs" dxfId="381" priority="403" stopIfTrue="1" operator="equal">
      <formula>4987</formula>
    </cfRule>
  </conditionalFormatting>
  <conditionalFormatting sqref="J91">
    <cfRule type="cellIs" dxfId="380" priority="404" operator="lessThan">
      <formula>0</formula>
    </cfRule>
  </conditionalFormatting>
  <conditionalFormatting sqref="F91">
    <cfRule type="containsText" dxfId="379" priority="405" operator="containsText" text="SISTEMA">
      <formula>NOT(ISERROR(SEARCH(("SISTEMA"),(F91))))</formula>
    </cfRule>
  </conditionalFormatting>
  <conditionalFormatting sqref="J91">
    <cfRule type="cellIs" dxfId="378" priority="406" operator="greaterThan">
      <formula>164982</formula>
    </cfRule>
  </conditionalFormatting>
  <conditionalFormatting sqref="E91">
    <cfRule type="containsText" dxfId="377" priority="407" operator="containsText" text="CONDUCE">
      <formula>NOT(ISERROR(SEARCH(("CONDUCE"),(E91))))</formula>
    </cfRule>
  </conditionalFormatting>
  <conditionalFormatting sqref="F66">
    <cfRule type="cellIs" dxfId="376" priority="398" stopIfTrue="1" operator="equal">
      <formula>4987</formula>
    </cfRule>
  </conditionalFormatting>
  <conditionalFormatting sqref="J66">
    <cfRule type="cellIs" dxfId="375" priority="399" operator="lessThan">
      <formula>0</formula>
    </cfRule>
  </conditionalFormatting>
  <conditionalFormatting sqref="F66">
    <cfRule type="containsText" dxfId="374" priority="400" operator="containsText" text="SISTEMA">
      <formula>NOT(ISERROR(SEARCH(("SISTEMA"),(F66))))</formula>
    </cfRule>
  </conditionalFormatting>
  <conditionalFormatting sqref="J66">
    <cfRule type="cellIs" dxfId="373" priority="401" operator="greaterThan">
      <formula>164982</formula>
    </cfRule>
  </conditionalFormatting>
  <conditionalFormatting sqref="E66">
    <cfRule type="containsText" dxfId="372" priority="402" operator="containsText" text="CONDUCE">
      <formula>NOT(ISERROR(SEARCH(("CONDUCE"),(E66))))</formula>
    </cfRule>
  </conditionalFormatting>
  <conditionalFormatting sqref="F71">
    <cfRule type="cellIs" dxfId="371" priority="393" stopIfTrue="1" operator="equal">
      <formula>4987</formula>
    </cfRule>
  </conditionalFormatting>
  <conditionalFormatting sqref="J71">
    <cfRule type="cellIs" dxfId="370" priority="394" operator="lessThan">
      <formula>0</formula>
    </cfRule>
  </conditionalFormatting>
  <conditionalFormatting sqref="F71">
    <cfRule type="containsText" dxfId="369" priority="395" operator="containsText" text="SISTEMA">
      <formula>NOT(ISERROR(SEARCH(("SISTEMA"),(F71))))</formula>
    </cfRule>
  </conditionalFormatting>
  <conditionalFormatting sqref="J71">
    <cfRule type="cellIs" dxfId="368" priority="396" operator="greaterThan">
      <formula>164982</formula>
    </cfRule>
  </conditionalFormatting>
  <conditionalFormatting sqref="E71">
    <cfRule type="containsText" dxfId="367" priority="397" operator="containsText" text="CONDUCE">
      <formula>NOT(ISERROR(SEARCH(("CONDUCE"),(E71))))</formula>
    </cfRule>
  </conditionalFormatting>
  <conditionalFormatting sqref="F95">
    <cfRule type="cellIs" dxfId="366" priority="388" stopIfTrue="1" operator="equal">
      <formula>4987</formula>
    </cfRule>
  </conditionalFormatting>
  <conditionalFormatting sqref="J95">
    <cfRule type="cellIs" dxfId="365" priority="389" operator="lessThan">
      <formula>0</formula>
    </cfRule>
  </conditionalFormatting>
  <conditionalFormatting sqref="F95">
    <cfRule type="containsText" dxfId="364" priority="390" operator="containsText" text="SISTEMA">
      <formula>NOT(ISERROR(SEARCH(("SISTEMA"),(F95))))</formula>
    </cfRule>
  </conditionalFormatting>
  <conditionalFormatting sqref="J95">
    <cfRule type="cellIs" dxfId="363" priority="391" operator="greaterThan">
      <formula>164982</formula>
    </cfRule>
  </conditionalFormatting>
  <conditionalFormatting sqref="E95">
    <cfRule type="containsText" dxfId="362" priority="392" operator="containsText" text="CONDUCE">
      <formula>NOT(ISERROR(SEARCH(("CONDUCE"),(E95))))</formula>
    </cfRule>
  </conditionalFormatting>
  <conditionalFormatting sqref="J94">
    <cfRule type="cellIs" dxfId="361" priority="384" operator="lessThan">
      <formula>0</formula>
    </cfRule>
  </conditionalFormatting>
  <conditionalFormatting sqref="F94">
    <cfRule type="containsText" dxfId="360" priority="385" operator="containsText" text="SISTEMA">
      <formula>NOT(ISERROR(SEARCH(("SISTEMA"),(F94))))</formula>
    </cfRule>
  </conditionalFormatting>
  <conditionalFormatting sqref="J94">
    <cfRule type="cellIs" dxfId="359" priority="386" operator="greaterThan">
      <formula>164982</formula>
    </cfRule>
  </conditionalFormatting>
  <conditionalFormatting sqref="E94">
    <cfRule type="containsText" dxfId="358" priority="387" operator="containsText" text="CONDUCE">
      <formula>NOT(ISERROR(SEARCH(("CONDUCE"),(E94))))</formula>
    </cfRule>
  </conditionalFormatting>
  <conditionalFormatting sqref="F97:F101">
    <cfRule type="cellIs" dxfId="357" priority="379" stopIfTrue="1" operator="equal">
      <formula>4987</formula>
    </cfRule>
  </conditionalFormatting>
  <conditionalFormatting sqref="J97:J101">
    <cfRule type="cellIs" dxfId="356" priority="380" operator="lessThan">
      <formula>0</formula>
    </cfRule>
  </conditionalFormatting>
  <conditionalFormatting sqref="F97:F101">
    <cfRule type="containsText" dxfId="355" priority="381" operator="containsText" text="SISTEMA">
      <formula>NOT(ISERROR(SEARCH(("SISTEMA"),(F97))))</formula>
    </cfRule>
  </conditionalFormatting>
  <conditionalFormatting sqref="J97:J101">
    <cfRule type="cellIs" dxfId="354" priority="382" operator="greaterThan">
      <formula>164982</formula>
    </cfRule>
  </conditionalFormatting>
  <conditionalFormatting sqref="E97:E101">
    <cfRule type="containsText" dxfId="353" priority="383" operator="containsText" text="CONDUCE">
      <formula>NOT(ISERROR(SEARCH(("CONDUCE"),(E97))))</formula>
    </cfRule>
  </conditionalFormatting>
  <conditionalFormatting sqref="J96">
    <cfRule type="cellIs" dxfId="352" priority="375" operator="lessThan">
      <formula>0</formula>
    </cfRule>
  </conditionalFormatting>
  <conditionalFormatting sqref="F96">
    <cfRule type="containsText" dxfId="351" priority="376" operator="containsText" text="SISTEMA">
      <formula>NOT(ISERROR(SEARCH(("SISTEMA"),(F96))))</formula>
    </cfRule>
  </conditionalFormatting>
  <conditionalFormatting sqref="J96">
    <cfRule type="cellIs" dxfId="350" priority="377" operator="greaterThan">
      <formula>164982</formula>
    </cfRule>
  </conditionalFormatting>
  <conditionalFormatting sqref="E96">
    <cfRule type="containsText" dxfId="349" priority="378" operator="containsText" text="CONDUCE">
      <formula>NOT(ISERROR(SEARCH(("CONDUCE"),(E96))))</formula>
    </cfRule>
  </conditionalFormatting>
  <conditionalFormatting sqref="F103">
    <cfRule type="cellIs" dxfId="348" priority="370" stopIfTrue="1" operator="equal">
      <formula>4987</formula>
    </cfRule>
  </conditionalFormatting>
  <conditionalFormatting sqref="J103">
    <cfRule type="cellIs" dxfId="347" priority="371" operator="lessThan">
      <formula>0</formula>
    </cfRule>
  </conditionalFormatting>
  <conditionalFormatting sqref="F103">
    <cfRule type="containsText" dxfId="346" priority="372" operator="containsText" text="SISTEMA">
      <formula>NOT(ISERROR(SEARCH(("SISTEMA"),(F103))))</formula>
    </cfRule>
  </conditionalFormatting>
  <conditionalFormatting sqref="J103">
    <cfRule type="cellIs" dxfId="345" priority="373" operator="greaterThan">
      <formula>164982</formula>
    </cfRule>
  </conditionalFormatting>
  <conditionalFormatting sqref="E103">
    <cfRule type="containsText" dxfId="344" priority="374" operator="containsText" text="CONDUCE">
      <formula>NOT(ISERROR(SEARCH(("CONDUCE"),(E103))))</formula>
    </cfRule>
  </conditionalFormatting>
  <conditionalFormatting sqref="J102">
    <cfRule type="cellIs" dxfId="343" priority="366" operator="lessThan">
      <formula>0</formula>
    </cfRule>
  </conditionalFormatting>
  <conditionalFormatting sqref="F102">
    <cfRule type="containsText" dxfId="342" priority="367" operator="containsText" text="SISTEMA">
      <formula>NOT(ISERROR(SEARCH(("SISTEMA"),(F102))))</formula>
    </cfRule>
  </conditionalFormatting>
  <conditionalFormatting sqref="J102">
    <cfRule type="cellIs" dxfId="341" priority="368" operator="greaterThan">
      <formula>164982</formula>
    </cfRule>
  </conditionalFormatting>
  <conditionalFormatting sqref="E102">
    <cfRule type="containsText" dxfId="340" priority="369" operator="containsText" text="CONDUCE">
      <formula>NOT(ISERROR(SEARCH(("CONDUCE"),(E102))))</formula>
    </cfRule>
  </conditionalFormatting>
  <conditionalFormatting sqref="F114">
    <cfRule type="cellIs" dxfId="339" priority="361" stopIfTrue="1" operator="equal">
      <formula>4987</formula>
    </cfRule>
  </conditionalFormatting>
  <conditionalFormatting sqref="J114">
    <cfRule type="cellIs" dxfId="338" priority="362" operator="lessThan">
      <formula>0</formula>
    </cfRule>
  </conditionalFormatting>
  <conditionalFormatting sqref="F114">
    <cfRule type="containsText" dxfId="337" priority="363" operator="containsText" text="SISTEMA">
      <formula>NOT(ISERROR(SEARCH(("SISTEMA"),(F114))))</formula>
    </cfRule>
  </conditionalFormatting>
  <conditionalFormatting sqref="J114">
    <cfRule type="cellIs" dxfId="336" priority="364" operator="greaterThan">
      <formula>164982</formula>
    </cfRule>
  </conditionalFormatting>
  <conditionalFormatting sqref="E114">
    <cfRule type="containsText" dxfId="335" priority="365" operator="containsText" text="CONDUCE">
      <formula>NOT(ISERROR(SEARCH(("CONDUCE"),(E114))))</formula>
    </cfRule>
  </conditionalFormatting>
  <conditionalFormatting sqref="F86:F87">
    <cfRule type="cellIs" dxfId="334" priority="356" stopIfTrue="1" operator="equal">
      <formula>4987</formula>
    </cfRule>
  </conditionalFormatting>
  <conditionalFormatting sqref="J86:J87">
    <cfRule type="cellIs" dxfId="333" priority="357" operator="lessThan">
      <formula>0</formula>
    </cfRule>
  </conditionalFormatting>
  <conditionalFormatting sqref="F86:F87">
    <cfRule type="containsText" dxfId="332" priority="358" operator="containsText" text="SISTEMA">
      <formula>NOT(ISERROR(SEARCH(("SISTEMA"),(F86))))</formula>
    </cfRule>
  </conditionalFormatting>
  <conditionalFormatting sqref="J86:J87">
    <cfRule type="cellIs" dxfId="331" priority="359" operator="greaterThan">
      <formula>164982</formula>
    </cfRule>
  </conditionalFormatting>
  <conditionalFormatting sqref="E86:E87">
    <cfRule type="containsText" dxfId="330" priority="360" operator="containsText" text="CONDUCE">
      <formula>NOT(ISERROR(SEARCH(("CONDUCE"),(E86))))</formula>
    </cfRule>
  </conditionalFormatting>
  <conditionalFormatting sqref="F212:F214">
    <cfRule type="cellIs" dxfId="329" priority="351" stopIfTrue="1" operator="equal">
      <formula>4987</formula>
    </cfRule>
  </conditionalFormatting>
  <conditionalFormatting sqref="J212:J214">
    <cfRule type="cellIs" dxfId="328" priority="352" operator="lessThan">
      <formula>0</formula>
    </cfRule>
  </conditionalFormatting>
  <conditionalFormatting sqref="F212:F214">
    <cfRule type="containsText" dxfId="327" priority="353" operator="containsText" text="SISTEMA">
      <formula>NOT(ISERROR(SEARCH(("SISTEMA"),(F212))))</formula>
    </cfRule>
  </conditionalFormatting>
  <conditionalFormatting sqref="J212:J214">
    <cfRule type="cellIs" dxfId="326" priority="354" operator="greaterThan">
      <formula>164982</formula>
    </cfRule>
  </conditionalFormatting>
  <conditionalFormatting sqref="E212:E214">
    <cfRule type="containsText" dxfId="325" priority="355" operator="containsText" text="CONDUCE">
      <formula>NOT(ISERROR(SEARCH(("CONDUCE"),(E212))))</formula>
    </cfRule>
  </conditionalFormatting>
  <conditionalFormatting sqref="F229">
    <cfRule type="cellIs" dxfId="324" priority="346" stopIfTrue="1" operator="equal">
      <formula>4987</formula>
    </cfRule>
  </conditionalFormatting>
  <conditionalFormatting sqref="J229">
    <cfRule type="cellIs" dxfId="323" priority="347" operator="lessThan">
      <formula>0</formula>
    </cfRule>
  </conditionalFormatting>
  <conditionalFormatting sqref="F229">
    <cfRule type="containsText" dxfId="322" priority="348" operator="containsText" text="SISTEMA">
      <formula>NOT(ISERROR(SEARCH(("SISTEMA"),(F229))))</formula>
    </cfRule>
  </conditionalFormatting>
  <conditionalFormatting sqref="J229">
    <cfRule type="cellIs" dxfId="321" priority="349" operator="greaterThan">
      <formula>164982</formula>
    </cfRule>
  </conditionalFormatting>
  <conditionalFormatting sqref="E229">
    <cfRule type="containsText" dxfId="320" priority="350" operator="containsText" text="CONDUCE">
      <formula>NOT(ISERROR(SEARCH(("CONDUCE"),(E229))))</formula>
    </cfRule>
  </conditionalFormatting>
  <conditionalFormatting sqref="F239:F248">
    <cfRule type="cellIs" dxfId="319" priority="341" stopIfTrue="1" operator="equal">
      <formula>4987</formula>
    </cfRule>
  </conditionalFormatting>
  <conditionalFormatting sqref="J239:J248">
    <cfRule type="cellIs" dxfId="318" priority="342" operator="lessThan">
      <formula>0</formula>
    </cfRule>
  </conditionalFormatting>
  <conditionalFormatting sqref="F239:F248">
    <cfRule type="containsText" dxfId="317" priority="343" operator="containsText" text="SISTEMA">
      <formula>NOT(ISERROR(SEARCH(("SISTEMA"),(F239))))</formula>
    </cfRule>
  </conditionalFormatting>
  <conditionalFormatting sqref="J239:J248">
    <cfRule type="cellIs" dxfId="316" priority="344" operator="greaterThan">
      <formula>164982</formula>
    </cfRule>
  </conditionalFormatting>
  <conditionalFormatting sqref="E239:E248">
    <cfRule type="containsText" dxfId="315" priority="345" operator="containsText" text="CONDUCE">
      <formula>NOT(ISERROR(SEARCH(("CONDUCE"),(E239))))</formula>
    </cfRule>
  </conditionalFormatting>
  <conditionalFormatting sqref="F259:F261">
    <cfRule type="cellIs" dxfId="314" priority="336" stopIfTrue="1" operator="equal">
      <formula>4987</formula>
    </cfRule>
  </conditionalFormatting>
  <conditionalFormatting sqref="J259:J261">
    <cfRule type="cellIs" dxfId="313" priority="337" operator="lessThan">
      <formula>0</formula>
    </cfRule>
  </conditionalFormatting>
  <conditionalFormatting sqref="F259:F261">
    <cfRule type="containsText" dxfId="312" priority="338" operator="containsText" text="SISTEMA">
      <formula>NOT(ISERROR(SEARCH(("SISTEMA"),(F259))))</formula>
    </cfRule>
  </conditionalFormatting>
  <conditionalFormatting sqref="J259:J261">
    <cfRule type="cellIs" dxfId="311" priority="339" operator="greaterThan">
      <formula>164982</formula>
    </cfRule>
  </conditionalFormatting>
  <conditionalFormatting sqref="E259:E261">
    <cfRule type="containsText" dxfId="310" priority="340" operator="containsText" text="CONDUCE">
      <formula>NOT(ISERROR(SEARCH(("CONDUCE"),(E259))))</formula>
    </cfRule>
  </conditionalFormatting>
  <conditionalFormatting sqref="F266">
    <cfRule type="cellIs" dxfId="309" priority="331" stopIfTrue="1" operator="equal">
      <formula>4987</formula>
    </cfRule>
  </conditionalFormatting>
  <conditionalFormatting sqref="J266">
    <cfRule type="cellIs" dxfId="308" priority="332" operator="lessThan">
      <formula>0</formula>
    </cfRule>
  </conditionalFormatting>
  <conditionalFormatting sqref="F266">
    <cfRule type="containsText" dxfId="307" priority="333" operator="containsText" text="SISTEMA">
      <formula>NOT(ISERROR(SEARCH(("SISTEMA"),(F266))))</formula>
    </cfRule>
  </conditionalFormatting>
  <conditionalFormatting sqref="J266">
    <cfRule type="cellIs" dxfId="306" priority="334" operator="greaterThan">
      <formula>164982</formula>
    </cfRule>
  </conditionalFormatting>
  <conditionalFormatting sqref="E266">
    <cfRule type="containsText" dxfId="305" priority="335" operator="containsText" text="CONDUCE">
      <formula>NOT(ISERROR(SEARCH(("CONDUCE"),(E266))))</formula>
    </cfRule>
  </conditionalFormatting>
  <conditionalFormatting sqref="F320">
    <cfRule type="cellIs" dxfId="304" priority="326" stopIfTrue="1" operator="equal">
      <formula>4987</formula>
    </cfRule>
  </conditionalFormatting>
  <conditionalFormatting sqref="J320">
    <cfRule type="cellIs" dxfId="303" priority="327" operator="lessThan">
      <formula>0</formula>
    </cfRule>
  </conditionalFormatting>
  <conditionalFormatting sqref="F320">
    <cfRule type="containsText" dxfId="302" priority="328" operator="containsText" text="SISTEMA">
      <formula>NOT(ISERROR(SEARCH(("SISTEMA"),(F320))))</formula>
    </cfRule>
  </conditionalFormatting>
  <conditionalFormatting sqref="J320">
    <cfRule type="cellIs" dxfId="301" priority="329" operator="greaterThan">
      <formula>164982</formula>
    </cfRule>
  </conditionalFormatting>
  <conditionalFormatting sqref="E320">
    <cfRule type="containsText" dxfId="300" priority="330" operator="containsText" text="CONDUCE">
      <formula>NOT(ISERROR(SEARCH(("CONDUCE"),(E320))))</formula>
    </cfRule>
  </conditionalFormatting>
  <conditionalFormatting sqref="F330:F331">
    <cfRule type="cellIs" dxfId="299" priority="321" stopIfTrue="1" operator="equal">
      <formula>4987</formula>
    </cfRule>
  </conditionalFormatting>
  <conditionalFormatting sqref="J330:J331">
    <cfRule type="cellIs" dxfId="298" priority="322" operator="lessThan">
      <formula>0</formula>
    </cfRule>
  </conditionalFormatting>
  <conditionalFormatting sqref="F330:F331">
    <cfRule type="containsText" dxfId="297" priority="323" operator="containsText" text="SISTEMA">
      <formula>NOT(ISERROR(SEARCH(("SISTEMA"),(F330))))</formula>
    </cfRule>
  </conditionalFormatting>
  <conditionalFormatting sqref="J330:J331">
    <cfRule type="cellIs" dxfId="296" priority="324" operator="greaterThan">
      <formula>164982</formula>
    </cfRule>
  </conditionalFormatting>
  <conditionalFormatting sqref="E330:E331">
    <cfRule type="containsText" dxfId="295" priority="325" operator="containsText" text="CONDUCE">
      <formula>NOT(ISERROR(SEARCH(("CONDUCE"),(E330))))</formula>
    </cfRule>
  </conditionalFormatting>
  <conditionalFormatting sqref="F365">
    <cfRule type="cellIs" dxfId="294" priority="316" stopIfTrue="1" operator="equal">
      <formula>4987</formula>
    </cfRule>
  </conditionalFormatting>
  <conditionalFormatting sqref="J365">
    <cfRule type="cellIs" dxfId="293" priority="317" operator="lessThan">
      <formula>0</formula>
    </cfRule>
  </conditionalFormatting>
  <conditionalFormatting sqref="F365">
    <cfRule type="containsText" dxfId="292" priority="318" operator="containsText" text="SISTEMA">
      <formula>NOT(ISERROR(SEARCH(("SISTEMA"),(F365))))</formula>
    </cfRule>
  </conditionalFormatting>
  <conditionalFormatting sqref="J365">
    <cfRule type="cellIs" dxfId="291" priority="319" operator="greaterThan">
      <formula>164982</formula>
    </cfRule>
  </conditionalFormatting>
  <conditionalFormatting sqref="E365">
    <cfRule type="containsText" dxfId="290" priority="320" operator="containsText" text="CONDUCE">
      <formula>NOT(ISERROR(SEARCH(("CONDUCE"),(E365))))</formula>
    </cfRule>
  </conditionalFormatting>
  <conditionalFormatting sqref="J364">
    <cfRule type="cellIs" dxfId="289" priority="312" operator="lessThan">
      <formula>0</formula>
    </cfRule>
  </conditionalFormatting>
  <conditionalFormatting sqref="F364">
    <cfRule type="containsText" dxfId="288" priority="313" operator="containsText" text="SISTEMA">
      <formula>NOT(ISERROR(SEARCH(("SISTEMA"),(F364))))</formula>
    </cfRule>
  </conditionalFormatting>
  <conditionalFormatting sqref="J364">
    <cfRule type="cellIs" dxfId="287" priority="314" operator="greaterThan">
      <formula>164982</formula>
    </cfRule>
  </conditionalFormatting>
  <conditionalFormatting sqref="E364">
    <cfRule type="containsText" dxfId="286" priority="315" operator="containsText" text="CONDUCE">
      <formula>NOT(ISERROR(SEARCH(("CONDUCE"),(E364))))</formula>
    </cfRule>
  </conditionalFormatting>
  <conditionalFormatting sqref="F358:F363">
    <cfRule type="cellIs" dxfId="285" priority="307" stopIfTrue="1" operator="equal">
      <formula>4987</formula>
    </cfRule>
  </conditionalFormatting>
  <conditionalFormatting sqref="J358:J363">
    <cfRule type="cellIs" dxfId="284" priority="308" operator="lessThan">
      <formula>0</formula>
    </cfRule>
  </conditionalFormatting>
  <conditionalFormatting sqref="F358:F363">
    <cfRule type="containsText" dxfId="283" priority="309" operator="containsText" text="SISTEMA">
      <formula>NOT(ISERROR(SEARCH(("SISTEMA"),(F358))))</formula>
    </cfRule>
  </conditionalFormatting>
  <conditionalFormatting sqref="J358:J363">
    <cfRule type="cellIs" dxfId="282" priority="310" operator="greaterThan">
      <formula>164982</formula>
    </cfRule>
  </conditionalFormatting>
  <conditionalFormatting sqref="E358:E363">
    <cfRule type="containsText" dxfId="281" priority="311" operator="containsText" text="CONDUCE">
      <formula>NOT(ISERROR(SEARCH(("CONDUCE"),(E358))))</formula>
    </cfRule>
  </conditionalFormatting>
  <conditionalFormatting sqref="F338:F339">
    <cfRule type="cellIs" dxfId="280" priority="302" stopIfTrue="1" operator="equal">
      <formula>4987</formula>
    </cfRule>
  </conditionalFormatting>
  <conditionalFormatting sqref="J338:J339">
    <cfRule type="cellIs" dxfId="279" priority="303" operator="lessThan">
      <formula>0</formula>
    </cfRule>
  </conditionalFormatting>
  <conditionalFormatting sqref="F338:F339">
    <cfRule type="containsText" dxfId="278" priority="304" operator="containsText" text="SISTEMA">
      <formula>NOT(ISERROR(SEARCH(("SISTEMA"),(F338))))</formula>
    </cfRule>
  </conditionalFormatting>
  <conditionalFormatting sqref="J338:J339">
    <cfRule type="cellIs" dxfId="277" priority="305" operator="greaterThan">
      <formula>164982</formula>
    </cfRule>
  </conditionalFormatting>
  <conditionalFormatting sqref="E338">
    <cfRule type="containsText" dxfId="276" priority="306" operator="containsText" text="CONDUCE">
      <formula>NOT(ISERROR(SEARCH(("CONDUCE"),(E338))))</formula>
    </cfRule>
  </conditionalFormatting>
  <conditionalFormatting sqref="F391:F392">
    <cfRule type="cellIs" dxfId="275" priority="297" stopIfTrue="1" operator="equal">
      <formula>4987</formula>
    </cfRule>
  </conditionalFormatting>
  <conditionalFormatting sqref="J391:J392">
    <cfRule type="cellIs" dxfId="274" priority="298" operator="lessThan">
      <formula>0</formula>
    </cfRule>
  </conditionalFormatting>
  <conditionalFormatting sqref="F391:F392">
    <cfRule type="containsText" dxfId="273" priority="299" operator="containsText" text="SISTEMA">
      <formula>NOT(ISERROR(SEARCH(("SISTEMA"),(F391))))</formula>
    </cfRule>
  </conditionalFormatting>
  <conditionalFormatting sqref="J391:J392">
    <cfRule type="cellIs" dxfId="272" priority="300" operator="greaterThan">
      <formula>164982</formula>
    </cfRule>
  </conditionalFormatting>
  <conditionalFormatting sqref="E391:E392">
    <cfRule type="containsText" dxfId="271" priority="301" operator="containsText" text="CONDUCE">
      <formula>NOT(ISERROR(SEARCH(("CONDUCE"),(E391))))</formula>
    </cfRule>
  </conditionalFormatting>
  <conditionalFormatting sqref="F402">
    <cfRule type="cellIs" dxfId="270" priority="292" stopIfTrue="1" operator="equal">
      <formula>4987</formula>
    </cfRule>
  </conditionalFormatting>
  <conditionalFormatting sqref="J402">
    <cfRule type="cellIs" dxfId="269" priority="293" operator="lessThan">
      <formula>0</formula>
    </cfRule>
  </conditionalFormatting>
  <conditionalFormatting sqref="F402">
    <cfRule type="containsText" dxfId="268" priority="294" operator="containsText" text="SISTEMA">
      <formula>NOT(ISERROR(SEARCH(("SISTEMA"),(F402))))</formula>
    </cfRule>
  </conditionalFormatting>
  <conditionalFormatting sqref="J402">
    <cfRule type="cellIs" dxfId="267" priority="295" operator="greaterThan">
      <formula>164982</formula>
    </cfRule>
  </conditionalFormatting>
  <conditionalFormatting sqref="E402">
    <cfRule type="containsText" dxfId="266" priority="296" operator="containsText" text="CONDUCE">
      <formula>NOT(ISERROR(SEARCH(("CONDUCE"),(E402))))</formula>
    </cfRule>
  </conditionalFormatting>
  <conditionalFormatting sqref="F412:F419">
    <cfRule type="cellIs" dxfId="265" priority="287" stopIfTrue="1" operator="equal">
      <formula>4987</formula>
    </cfRule>
  </conditionalFormatting>
  <conditionalFormatting sqref="J412:J419">
    <cfRule type="cellIs" dxfId="264" priority="288" operator="lessThan">
      <formula>0</formula>
    </cfRule>
  </conditionalFormatting>
  <conditionalFormatting sqref="F412:F419">
    <cfRule type="containsText" dxfId="263" priority="289" operator="containsText" text="SISTEMA">
      <formula>NOT(ISERROR(SEARCH(("SISTEMA"),(F412))))</formula>
    </cfRule>
  </conditionalFormatting>
  <conditionalFormatting sqref="J412:J419">
    <cfRule type="cellIs" dxfId="262" priority="290" operator="greaterThan">
      <formula>164982</formula>
    </cfRule>
  </conditionalFormatting>
  <conditionalFormatting sqref="E412:E419">
    <cfRule type="containsText" dxfId="261" priority="291" operator="containsText" text="CONDUCE">
      <formula>NOT(ISERROR(SEARCH(("CONDUCE"),(E412))))</formula>
    </cfRule>
  </conditionalFormatting>
  <conditionalFormatting sqref="F427">
    <cfRule type="cellIs" dxfId="260" priority="282" stopIfTrue="1" operator="equal">
      <formula>4987</formula>
    </cfRule>
  </conditionalFormatting>
  <conditionalFormatting sqref="J427">
    <cfRule type="cellIs" dxfId="259" priority="283" operator="lessThan">
      <formula>0</formula>
    </cfRule>
  </conditionalFormatting>
  <conditionalFormatting sqref="F427">
    <cfRule type="containsText" dxfId="258" priority="284" operator="containsText" text="SISTEMA">
      <formula>NOT(ISERROR(SEARCH(("SISTEMA"),(F427))))</formula>
    </cfRule>
  </conditionalFormatting>
  <conditionalFormatting sqref="J427">
    <cfRule type="cellIs" dxfId="257" priority="285" operator="greaterThan">
      <formula>164982</formula>
    </cfRule>
  </conditionalFormatting>
  <conditionalFormatting sqref="E427">
    <cfRule type="containsText" dxfId="256" priority="286" operator="containsText" text="CONDUCE">
      <formula>NOT(ISERROR(SEARCH(("CONDUCE"),(E427))))</formula>
    </cfRule>
  </conditionalFormatting>
  <conditionalFormatting sqref="F429">
    <cfRule type="cellIs" dxfId="255" priority="277" stopIfTrue="1" operator="equal">
      <formula>4987</formula>
    </cfRule>
  </conditionalFormatting>
  <conditionalFormatting sqref="J429">
    <cfRule type="cellIs" dxfId="254" priority="278" operator="lessThan">
      <formula>0</formula>
    </cfRule>
  </conditionalFormatting>
  <conditionalFormatting sqref="F429">
    <cfRule type="containsText" dxfId="253" priority="279" operator="containsText" text="SISTEMA">
      <formula>NOT(ISERROR(SEARCH(("SISTEMA"),(F429))))</formula>
    </cfRule>
  </conditionalFormatting>
  <conditionalFormatting sqref="J429">
    <cfRule type="cellIs" dxfId="252" priority="280" operator="greaterThan">
      <formula>164982</formula>
    </cfRule>
  </conditionalFormatting>
  <conditionalFormatting sqref="E429">
    <cfRule type="containsText" dxfId="251" priority="281" operator="containsText" text="CONDUCE">
      <formula>NOT(ISERROR(SEARCH(("CONDUCE"),(E429))))</formula>
    </cfRule>
  </conditionalFormatting>
  <conditionalFormatting sqref="J428">
    <cfRule type="cellIs" dxfId="250" priority="273" operator="lessThan">
      <formula>0</formula>
    </cfRule>
  </conditionalFormatting>
  <conditionalFormatting sqref="F428">
    <cfRule type="containsText" dxfId="249" priority="274" operator="containsText" text="SISTEMA">
      <formula>NOT(ISERROR(SEARCH(("SISTEMA"),(F428))))</formula>
    </cfRule>
  </conditionalFormatting>
  <conditionalFormatting sqref="J428">
    <cfRule type="cellIs" dxfId="248" priority="275" operator="greaterThan">
      <formula>164982</formula>
    </cfRule>
  </conditionalFormatting>
  <conditionalFormatting sqref="E428">
    <cfRule type="containsText" dxfId="247" priority="276" operator="containsText" text="CONDUCE">
      <formula>NOT(ISERROR(SEARCH(("CONDUCE"),(E428))))</formula>
    </cfRule>
  </conditionalFormatting>
  <conditionalFormatting sqref="F490">
    <cfRule type="cellIs" dxfId="246" priority="268" stopIfTrue="1" operator="equal">
      <formula>4987</formula>
    </cfRule>
  </conditionalFormatting>
  <conditionalFormatting sqref="J490">
    <cfRule type="cellIs" dxfId="245" priority="269" operator="lessThan">
      <formula>0</formula>
    </cfRule>
  </conditionalFormatting>
  <conditionalFormatting sqref="F490">
    <cfRule type="containsText" dxfId="244" priority="270" operator="containsText" text="SISTEMA">
      <formula>NOT(ISERROR(SEARCH(("SISTEMA"),(F490))))</formula>
    </cfRule>
  </conditionalFormatting>
  <conditionalFormatting sqref="J490">
    <cfRule type="cellIs" dxfId="243" priority="271" operator="greaterThan">
      <formula>164982</formula>
    </cfRule>
  </conditionalFormatting>
  <conditionalFormatting sqref="E490">
    <cfRule type="containsText" dxfId="242" priority="272" operator="containsText" text="CONDUCE">
      <formula>NOT(ISERROR(SEARCH(("CONDUCE"),(E490))))</formula>
    </cfRule>
  </conditionalFormatting>
  <conditionalFormatting sqref="F486">
    <cfRule type="cellIs" dxfId="241" priority="263" stopIfTrue="1" operator="equal">
      <formula>4987</formula>
    </cfRule>
  </conditionalFormatting>
  <conditionalFormatting sqref="J486">
    <cfRule type="cellIs" dxfId="240" priority="264" operator="lessThan">
      <formula>0</formula>
    </cfRule>
  </conditionalFormatting>
  <conditionalFormatting sqref="F486">
    <cfRule type="containsText" dxfId="239" priority="265" operator="containsText" text="SISTEMA">
      <formula>NOT(ISERROR(SEARCH(("SISTEMA"),(F486))))</formula>
    </cfRule>
  </conditionalFormatting>
  <conditionalFormatting sqref="J486">
    <cfRule type="cellIs" dxfId="238" priority="266" operator="greaterThan">
      <formula>164982</formula>
    </cfRule>
  </conditionalFormatting>
  <conditionalFormatting sqref="E486">
    <cfRule type="containsText" dxfId="237" priority="267" operator="containsText" text="CONDUCE">
      <formula>NOT(ISERROR(SEARCH(("CONDUCE"),(E486))))</formula>
    </cfRule>
  </conditionalFormatting>
  <conditionalFormatting sqref="F522:F524">
    <cfRule type="cellIs" dxfId="236" priority="258" stopIfTrue="1" operator="equal">
      <formula>4987</formula>
    </cfRule>
  </conditionalFormatting>
  <conditionalFormatting sqref="J522:J524">
    <cfRule type="cellIs" dxfId="235" priority="259" operator="lessThan">
      <formula>0</formula>
    </cfRule>
  </conditionalFormatting>
  <conditionalFormatting sqref="F522:F524">
    <cfRule type="containsText" dxfId="234" priority="260" operator="containsText" text="SISTEMA">
      <formula>NOT(ISERROR(SEARCH(("SISTEMA"),(F522))))</formula>
    </cfRule>
  </conditionalFormatting>
  <conditionalFormatting sqref="J522:J524">
    <cfRule type="cellIs" dxfId="233" priority="261" operator="greaterThan">
      <formula>164982</formula>
    </cfRule>
  </conditionalFormatting>
  <conditionalFormatting sqref="E522:E524">
    <cfRule type="containsText" dxfId="232" priority="262" operator="containsText" text="CONDUCE">
      <formula>NOT(ISERROR(SEARCH(("CONDUCE"),(E522))))</formula>
    </cfRule>
  </conditionalFormatting>
  <conditionalFormatting sqref="F565">
    <cfRule type="cellIs" dxfId="231" priority="253" stopIfTrue="1" operator="equal">
      <formula>4987</formula>
    </cfRule>
  </conditionalFormatting>
  <conditionalFormatting sqref="J565">
    <cfRule type="cellIs" dxfId="230" priority="254" operator="lessThan">
      <formula>0</formula>
    </cfRule>
  </conditionalFormatting>
  <conditionalFormatting sqref="F565">
    <cfRule type="containsText" dxfId="229" priority="255" operator="containsText" text="SISTEMA">
      <formula>NOT(ISERROR(SEARCH(("SISTEMA"),(F565))))</formula>
    </cfRule>
  </conditionalFormatting>
  <conditionalFormatting sqref="J565">
    <cfRule type="cellIs" dxfId="228" priority="256" operator="greaterThan">
      <formula>164982</formula>
    </cfRule>
  </conditionalFormatting>
  <conditionalFormatting sqref="E565">
    <cfRule type="containsText" dxfId="227" priority="257" operator="containsText" text="CONDUCE">
      <formula>NOT(ISERROR(SEARCH(("CONDUCE"),(E565))))</formula>
    </cfRule>
  </conditionalFormatting>
  <conditionalFormatting sqref="F581">
    <cfRule type="cellIs" dxfId="226" priority="248" stopIfTrue="1" operator="equal">
      <formula>4987</formula>
    </cfRule>
  </conditionalFormatting>
  <conditionalFormatting sqref="J581">
    <cfRule type="cellIs" dxfId="225" priority="249" operator="lessThan">
      <formula>0</formula>
    </cfRule>
  </conditionalFormatting>
  <conditionalFormatting sqref="F581">
    <cfRule type="containsText" dxfId="224" priority="250" operator="containsText" text="SISTEMA">
      <formula>NOT(ISERROR(SEARCH(("SISTEMA"),(F581))))</formula>
    </cfRule>
  </conditionalFormatting>
  <conditionalFormatting sqref="J581">
    <cfRule type="cellIs" dxfId="223" priority="251" operator="greaterThan">
      <formula>164982</formula>
    </cfRule>
  </conditionalFormatting>
  <conditionalFormatting sqref="E581">
    <cfRule type="containsText" dxfId="222" priority="252" operator="containsText" text="CONDUCE">
      <formula>NOT(ISERROR(SEARCH(("CONDUCE"),(E581))))</formula>
    </cfRule>
  </conditionalFormatting>
  <conditionalFormatting sqref="F569:F570">
    <cfRule type="cellIs" dxfId="221" priority="243" stopIfTrue="1" operator="equal">
      <formula>4987</formula>
    </cfRule>
  </conditionalFormatting>
  <conditionalFormatting sqref="J569:J570">
    <cfRule type="cellIs" dxfId="220" priority="244" operator="lessThan">
      <formula>0</formula>
    </cfRule>
  </conditionalFormatting>
  <conditionalFormatting sqref="F569:F570">
    <cfRule type="containsText" dxfId="219" priority="245" operator="containsText" text="SISTEMA">
      <formula>NOT(ISERROR(SEARCH(("SISTEMA"),(F569))))</formula>
    </cfRule>
  </conditionalFormatting>
  <conditionalFormatting sqref="J569:J570">
    <cfRule type="cellIs" dxfId="218" priority="246" operator="greaterThan">
      <formula>164982</formula>
    </cfRule>
  </conditionalFormatting>
  <conditionalFormatting sqref="E569:E570">
    <cfRule type="containsText" dxfId="217" priority="247" operator="containsText" text="CONDUCE">
      <formula>NOT(ISERROR(SEARCH(("CONDUCE"),(E569))))</formula>
    </cfRule>
  </conditionalFormatting>
  <conditionalFormatting sqref="J568">
    <cfRule type="cellIs" dxfId="216" priority="239" operator="lessThan">
      <formula>0</formula>
    </cfRule>
  </conditionalFormatting>
  <conditionalFormatting sqref="F568">
    <cfRule type="containsText" dxfId="215" priority="240" operator="containsText" text="SISTEMA">
      <formula>NOT(ISERROR(SEARCH(("SISTEMA"),(F568))))</formula>
    </cfRule>
  </conditionalFormatting>
  <conditionalFormatting sqref="J568">
    <cfRule type="cellIs" dxfId="214" priority="241" operator="greaterThan">
      <formula>164982</formula>
    </cfRule>
  </conditionalFormatting>
  <conditionalFormatting sqref="E568">
    <cfRule type="containsText" dxfId="213" priority="242" operator="containsText" text="CONDUCE">
      <formula>NOT(ISERROR(SEARCH(("CONDUCE"),(E568))))</formula>
    </cfRule>
  </conditionalFormatting>
  <conditionalFormatting sqref="F627">
    <cfRule type="cellIs" dxfId="212" priority="234" stopIfTrue="1" operator="equal">
      <formula>4987</formula>
    </cfRule>
  </conditionalFormatting>
  <conditionalFormatting sqref="J627">
    <cfRule type="cellIs" dxfId="211" priority="235" operator="lessThan">
      <formula>0</formula>
    </cfRule>
  </conditionalFormatting>
  <conditionalFormatting sqref="F627">
    <cfRule type="containsText" dxfId="210" priority="236" operator="containsText" text="SISTEMA">
      <formula>NOT(ISERROR(SEARCH(("SISTEMA"),(F627))))</formula>
    </cfRule>
  </conditionalFormatting>
  <conditionalFormatting sqref="J627">
    <cfRule type="cellIs" dxfId="209" priority="237" operator="greaterThan">
      <formula>164982</formula>
    </cfRule>
  </conditionalFormatting>
  <conditionalFormatting sqref="E627">
    <cfRule type="containsText" dxfId="208" priority="238" operator="containsText" text="CONDUCE">
      <formula>NOT(ISERROR(SEARCH(("CONDUCE"),(E627))))</formula>
    </cfRule>
  </conditionalFormatting>
  <conditionalFormatting sqref="J626">
    <cfRule type="cellIs" dxfId="207" priority="230" operator="lessThan">
      <formula>0</formula>
    </cfRule>
  </conditionalFormatting>
  <conditionalFormatting sqref="F626">
    <cfRule type="containsText" dxfId="206" priority="231" operator="containsText" text="SISTEMA">
      <formula>NOT(ISERROR(SEARCH(("SISTEMA"),(F626))))</formula>
    </cfRule>
  </conditionalFormatting>
  <conditionalFormatting sqref="J626">
    <cfRule type="cellIs" dxfId="205" priority="232" operator="greaterThan">
      <formula>164982</formula>
    </cfRule>
  </conditionalFormatting>
  <conditionalFormatting sqref="E626">
    <cfRule type="containsText" dxfId="204" priority="233" operator="containsText" text="CONDUCE">
      <formula>NOT(ISERROR(SEARCH(("CONDUCE"),(E626))))</formula>
    </cfRule>
  </conditionalFormatting>
  <conditionalFormatting sqref="F643:F644">
    <cfRule type="cellIs" dxfId="203" priority="225" stopIfTrue="1" operator="equal">
      <formula>4987</formula>
    </cfRule>
  </conditionalFormatting>
  <conditionalFormatting sqref="J643:J644">
    <cfRule type="cellIs" dxfId="202" priority="226" operator="lessThan">
      <formula>0</formula>
    </cfRule>
  </conditionalFormatting>
  <conditionalFormatting sqref="F643:F644">
    <cfRule type="containsText" dxfId="201" priority="227" operator="containsText" text="SISTEMA">
      <formula>NOT(ISERROR(SEARCH(("SISTEMA"),(F643))))</formula>
    </cfRule>
  </conditionalFormatting>
  <conditionalFormatting sqref="J643:J644">
    <cfRule type="cellIs" dxfId="200" priority="228" operator="greaterThan">
      <formula>164982</formula>
    </cfRule>
  </conditionalFormatting>
  <conditionalFormatting sqref="E643:E644">
    <cfRule type="containsText" dxfId="199" priority="229" operator="containsText" text="CONDUCE">
      <formula>NOT(ISERROR(SEARCH(("CONDUCE"),(E643))))</formula>
    </cfRule>
  </conditionalFormatting>
  <conditionalFormatting sqref="F617:F619">
    <cfRule type="cellIs" dxfId="198" priority="220" stopIfTrue="1" operator="equal">
      <formula>4987</formula>
    </cfRule>
  </conditionalFormatting>
  <conditionalFormatting sqref="J617:J619">
    <cfRule type="cellIs" dxfId="197" priority="221" operator="lessThan">
      <formula>0</formula>
    </cfRule>
  </conditionalFormatting>
  <conditionalFormatting sqref="F617:F619">
    <cfRule type="containsText" dxfId="196" priority="222" operator="containsText" text="SISTEMA">
      <formula>NOT(ISERROR(SEARCH(("SISTEMA"),(F617))))</formula>
    </cfRule>
  </conditionalFormatting>
  <conditionalFormatting sqref="J617:J619">
    <cfRule type="cellIs" dxfId="195" priority="223" operator="greaterThan">
      <formula>164982</formula>
    </cfRule>
  </conditionalFormatting>
  <conditionalFormatting sqref="E617:E619">
    <cfRule type="containsText" dxfId="194" priority="224" operator="containsText" text="CONDUCE">
      <formula>NOT(ISERROR(SEARCH(("CONDUCE"),(E617))))</formula>
    </cfRule>
  </conditionalFormatting>
  <conditionalFormatting sqref="F608:F609">
    <cfRule type="cellIs" dxfId="193" priority="215" stopIfTrue="1" operator="equal">
      <formula>4987</formula>
    </cfRule>
  </conditionalFormatting>
  <conditionalFormatting sqref="J608:J609">
    <cfRule type="cellIs" dxfId="192" priority="216" operator="lessThan">
      <formula>0</formula>
    </cfRule>
  </conditionalFormatting>
  <conditionalFormatting sqref="F608:F609">
    <cfRule type="containsText" dxfId="191" priority="217" operator="containsText" text="SISTEMA">
      <formula>NOT(ISERROR(SEARCH(("SISTEMA"),(F608))))</formula>
    </cfRule>
  </conditionalFormatting>
  <conditionalFormatting sqref="J608:J609">
    <cfRule type="cellIs" dxfId="190" priority="218" operator="greaterThan">
      <formula>164982</formula>
    </cfRule>
  </conditionalFormatting>
  <conditionalFormatting sqref="E608:E609">
    <cfRule type="containsText" dxfId="189" priority="219" operator="containsText" text="CONDUCE">
      <formula>NOT(ISERROR(SEARCH(("CONDUCE"),(E608))))</formula>
    </cfRule>
  </conditionalFormatting>
  <conditionalFormatting sqref="F625">
    <cfRule type="cellIs" dxfId="188" priority="210" stopIfTrue="1" operator="equal">
      <formula>4987</formula>
    </cfRule>
  </conditionalFormatting>
  <conditionalFormatting sqref="J625">
    <cfRule type="cellIs" dxfId="187" priority="211" operator="lessThan">
      <formula>0</formula>
    </cfRule>
  </conditionalFormatting>
  <conditionalFormatting sqref="F625">
    <cfRule type="containsText" dxfId="186" priority="212" operator="containsText" text="SISTEMA">
      <formula>NOT(ISERROR(SEARCH(("SISTEMA"),(F625))))</formula>
    </cfRule>
  </conditionalFormatting>
  <conditionalFormatting sqref="J625">
    <cfRule type="cellIs" dxfId="185" priority="213" operator="greaterThan">
      <formula>164982</formula>
    </cfRule>
  </conditionalFormatting>
  <conditionalFormatting sqref="E625">
    <cfRule type="containsText" dxfId="184" priority="214" operator="containsText" text="CONDUCE">
      <formula>NOT(ISERROR(SEARCH(("CONDUCE"),(E625))))</formula>
    </cfRule>
  </conditionalFormatting>
  <conditionalFormatting sqref="F669">
    <cfRule type="cellIs" dxfId="183" priority="205" stopIfTrue="1" operator="equal">
      <formula>4987</formula>
    </cfRule>
  </conditionalFormatting>
  <conditionalFormatting sqref="J669">
    <cfRule type="cellIs" dxfId="182" priority="206" operator="lessThan">
      <formula>0</formula>
    </cfRule>
  </conditionalFormatting>
  <conditionalFormatting sqref="F669">
    <cfRule type="containsText" dxfId="181" priority="207" operator="containsText" text="SISTEMA">
      <formula>NOT(ISERROR(SEARCH(("SISTEMA"),(F669))))</formula>
    </cfRule>
  </conditionalFormatting>
  <conditionalFormatting sqref="J669">
    <cfRule type="cellIs" dxfId="180" priority="208" operator="greaterThan">
      <formula>164982</formula>
    </cfRule>
  </conditionalFormatting>
  <conditionalFormatting sqref="E669">
    <cfRule type="containsText" dxfId="179" priority="209" operator="containsText" text="CONDUCE">
      <formula>NOT(ISERROR(SEARCH(("CONDUCE"),(E669))))</formula>
    </cfRule>
  </conditionalFormatting>
  <conditionalFormatting sqref="F736">
    <cfRule type="containsText" dxfId="178" priority="1610" operator="containsText" text="SISTEMA">
      <formula>NOT(ISERROR(SEARCH(("SISTEMA"),(O730))))</formula>
    </cfRule>
  </conditionalFormatting>
  <conditionalFormatting sqref="F732:F734">
    <cfRule type="cellIs" dxfId="177" priority="200" stopIfTrue="1" operator="equal">
      <formula>4987</formula>
    </cfRule>
  </conditionalFormatting>
  <conditionalFormatting sqref="J732:J734">
    <cfRule type="cellIs" dxfId="176" priority="201" operator="lessThan">
      <formula>0</formula>
    </cfRule>
  </conditionalFormatting>
  <conditionalFormatting sqref="F732:F734">
    <cfRule type="containsText" dxfId="175" priority="202" operator="containsText" text="SISTEMA">
      <formula>NOT(ISERROR(SEARCH(("SISTEMA"),(F732))))</formula>
    </cfRule>
  </conditionalFormatting>
  <conditionalFormatting sqref="J732:J734">
    <cfRule type="cellIs" dxfId="174" priority="203" operator="greaterThan">
      <formula>164982</formula>
    </cfRule>
  </conditionalFormatting>
  <conditionalFormatting sqref="E732:E734">
    <cfRule type="containsText" dxfId="173" priority="204" operator="containsText" text="CONDUCE">
      <formula>NOT(ISERROR(SEARCH(("CONDUCE"),(E732))))</formula>
    </cfRule>
  </conditionalFormatting>
  <conditionalFormatting sqref="J731">
    <cfRule type="cellIs" dxfId="172" priority="196" operator="lessThan">
      <formula>0</formula>
    </cfRule>
  </conditionalFormatting>
  <conditionalFormatting sqref="F731">
    <cfRule type="containsText" dxfId="171" priority="197" operator="containsText" text="SISTEMA">
      <formula>NOT(ISERROR(SEARCH(("SISTEMA"),(F731))))</formula>
    </cfRule>
  </conditionalFormatting>
  <conditionalFormatting sqref="J731">
    <cfRule type="cellIs" dxfId="170" priority="198" operator="greaterThan">
      <formula>164982</formula>
    </cfRule>
  </conditionalFormatting>
  <conditionalFormatting sqref="E731">
    <cfRule type="containsText" dxfId="169" priority="199" operator="containsText" text="CONDUCE">
      <formula>NOT(ISERROR(SEARCH(("CONDUCE"),(E731))))</formula>
    </cfRule>
  </conditionalFormatting>
  <conditionalFormatting sqref="F738">
    <cfRule type="cellIs" dxfId="168" priority="191" stopIfTrue="1" operator="equal">
      <formula>4987</formula>
    </cfRule>
  </conditionalFormatting>
  <conditionalFormatting sqref="J738">
    <cfRule type="cellIs" dxfId="167" priority="192" operator="lessThan">
      <formula>0</formula>
    </cfRule>
  </conditionalFormatting>
  <conditionalFormatting sqref="F738">
    <cfRule type="containsText" dxfId="166" priority="193" operator="containsText" text="SISTEMA">
      <formula>NOT(ISERROR(SEARCH(("SISTEMA"),(F738))))</formula>
    </cfRule>
  </conditionalFormatting>
  <conditionalFormatting sqref="J738">
    <cfRule type="cellIs" dxfId="165" priority="194" operator="greaterThan">
      <formula>164982</formula>
    </cfRule>
  </conditionalFormatting>
  <conditionalFormatting sqref="E738">
    <cfRule type="containsText" dxfId="164" priority="195" operator="containsText" text="CONDUCE">
      <formula>NOT(ISERROR(SEARCH(("CONDUCE"),(E738))))</formula>
    </cfRule>
  </conditionalFormatting>
  <conditionalFormatting sqref="F760">
    <cfRule type="cellIs" dxfId="163" priority="186" stopIfTrue="1" operator="equal">
      <formula>4987</formula>
    </cfRule>
  </conditionalFormatting>
  <conditionalFormatting sqref="J760">
    <cfRule type="cellIs" dxfId="162" priority="187" operator="lessThan">
      <formula>0</formula>
    </cfRule>
  </conditionalFormatting>
  <conditionalFormatting sqref="F760">
    <cfRule type="containsText" dxfId="161" priority="188" operator="containsText" text="SISTEMA">
      <formula>NOT(ISERROR(SEARCH(("SISTEMA"),(F760))))</formula>
    </cfRule>
  </conditionalFormatting>
  <conditionalFormatting sqref="J760">
    <cfRule type="cellIs" dxfId="160" priority="189" operator="greaterThan">
      <formula>164982</formula>
    </cfRule>
  </conditionalFormatting>
  <conditionalFormatting sqref="E760">
    <cfRule type="containsText" dxfId="159" priority="190" operator="containsText" text="CONDUCE">
      <formula>NOT(ISERROR(SEARCH(("CONDUCE"),(E760))))</formula>
    </cfRule>
  </conditionalFormatting>
  <conditionalFormatting sqref="F843:F852">
    <cfRule type="cellIs" dxfId="158" priority="181" stopIfTrue="1" operator="equal">
      <formula>4987</formula>
    </cfRule>
  </conditionalFormatting>
  <conditionalFormatting sqref="J843:J852">
    <cfRule type="cellIs" dxfId="157" priority="182" operator="lessThan">
      <formula>0</formula>
    </cfRule>
  </conditionalFormatting>
  <conditionalFormatting sqref="F843:F852">
    <cfRule type="containsText" dxfId="156" priority="183" operator="containsText" text="SISTEMA">
      <formula>NOT(ISERROR(SEARCH(("SISTEMA"),(F843))))</formula>
    </cfRule>
  </conditionalFormatting>
  <conditionalFormatting sqref="J843:J852">
    <cfRule type="cellIs" dxfId="155" priority="184" operator="greaterThan">
      <formula>164982</formula>
    </cfRule>
  </conditionalFormatting>
  <conditionalFormatting sqref="E843:E852">
    <cfRule type="containsText" dxfId="154" priority="185" operator="containsText" text="CONDUCE">
      <formula>NOT(ISERROR(SEARCH(("CONDUCE"),(E843))))</formula>
    </cfRule>
  </conditionalFormatting>
  <conditionalFormatting sqref="F865:F870">
    <cfRule type="cellIs" dxfId="153" priority="176" stopIfTrue="1" operator="equal">
      <formula>4987</formula>
    </cfRule>
  </conditionalFormatting>
  <conditionalFormatting sqref="J865:J870">
    <cfRule type="cellIs" dxfId="152" priority="177" operator="lessThan">
      <formula>0</formula>
    </cfRule>
  </conditionalFormatting>
  <conditionalFormatting sqref="F865:F870">
    <cfRule type="containsText" dxfId="151" priority="178" operator="containsText" text="SISTEMA">
      <formula>NOT(ISERROR(SEARCH(("SISTEMA"),(F865))))</formula>
    </cfRule>
  </conditionalFormatting>
  <conditionalFormatting sqref="J865:J870">
    <cfRule type="cellIs" dxfId="150" priority="179" operator="greaterThan">
      <formula>164982</formula>
    </cfRule>
  </conditionalFormatting>
  <conditionalFormatting sqref="E865:E870">
    <cfRule type="containsText" dxfId="149" priority="180" operator="containsText" text="CONDUCE">
      <formula>NOT(ISERROR(SEARCH(("CONDUCE"),(E865))))</formula>
    </cfRule>
  </conditionalFormatting>
  <conditionalFormatting sqref="F905:F906">
    <cfRule type="cellIs" dxfId="148" priority="171" stopIfTrue="1" operator="equal">
      <formula>4987</formula>
    </cfRule>
  </conditionalFormatting>
  <conditionalFormatting sqref="F905:F906">
    <cfRule type="containsText" dxfId="147" priority="173" operator="containsText" text="SISTEMA">
      <formula>NOT(ISERROR(SEARCH(("SISTEMA"),(F905))))</formula>
    </cfRule>
  </conditionalFormatting>
  <conditionalFormatting sqref="J905:J906">
    <cfRule type="cellIs" dxfId="146" priority="174" operator="greaterThan">
      <formula>164982</formula>
    </cfRule>
  </conditionalFormatting>
  <conditionalFormatting sqref="E905:E906">
    <cfRule type="containsText" dxfId="145" priority="175" operator="containsText" text="CONDUCE">
      <formula>NOT(ISERROR(SEARCH(("CONDUCE"),(E905))))</formula>
    </cfRule>
  </conditionalFormatting>
  <conditionalFormatting sqref="F881">
    <cfRule type="containsText" dxfId="144" priority="168" operator="containsText" text="SISTEMA">
      <formula>NOT(ISERROR(SEARCH(("SISTEMA"),(F881))))</formula>
    </cfRule>
  </conditionalFormatting>
  <conditionalFormatting sqref="J881">
    <cfRule type="cellIs" dxfId="143" priority="169" operator="greaterThan">
      <formula>164982</formula>
    </cfRule>
  </conditionalFormatting>
  <conditionalFormatting sqref="E881">
    <cfRule type="containsText" dxfId="142" priority="170" operator="containsText" text="CONDUCE">
      <formula>NOT(ISERROR(SEARCH(("CONDUCE"),(E881))))</formula>
    </cfRule>
  </conditionalFormatting>
  <conditionalFormatting sqref="J880">
    <cfRule type="cellIs" dxfId="141" priority="162" operator="lessThan">
      <formula>0</formula>
    </cfRule>
  </conditionalFormatting>
  <conditionalFormatting sqref="F880">
    <cfRule type="containsText" dxfId="140" priority="163" operator="containsText" text="SISTEMA">
      <formula>NOT(ISERROR(SEARCH(("SISTEMA"),(F880))))</formula>
    </cfRule>
  </conditionalFormatting>
  <conditionalFormatting sqref="J880">
    <cfRule type="cellIs" dxfId="139" priority="164" operator="greaterThan">
      <formula>164982</formula>
    </cfRule>
  </conditionalFormatting>
  <conditionalFormatting sqref="E880">
    <cfRule type="containsText" dxfId="138" priority="165" operator="containsText" text="CONDUCE">
      <formula>NOT(ISERROR(SEARCH(("CONDUCE"),(E880))))</formula>
    </cfRule>
  </conditionalFormatting>
  <conditionalFormatting sqref="F1256">
    <cfRule type="cellIs" dxfId="137" priority="157" stopIfTrue="1" operator="equal">
      <formula>4987</formula>
    </cfRule>
  </conditionalFormatting>
  <conditionalFormatting sqref="F1256">
    <cfRule type="containsText" dxfId="136" priority="159" operator="containsText" text="SISTEMA">
      <formula>NOT(ISERROR(SEARCH(("SISTEMA"),(F1256))))</formula>
    </cfRule>
  </conditionalFormatting>
  <conditionalFormatting sqref="J1256">
    <cfRule type="cellIs" dxfId="135" priority="160" operator="greaterThan">
      <formula>164982</formula>
    </cfRule>
  </conditionalFormatting>
  <conditionalFormatting sqref="E1256">
    <cfRule type="containsText" dxfId="134" priority="161" operator="containsText" text="CONDUCE">
      <formula>NOT(ISERROR(SEARCH(("CONDUCE"),(E1256))))</formula>
    </cfRule>
  </conditionalFormatting>
  <conditionalFormatting sqref="F872">
    <cfRule type="containsText" dxfId="133" priority="154" operator="containsText" text="SISTEMA">
      <formula>NOT(ISERROR(SEARCH(("SISTEMA"),(F872))))</formula>
    </cfRule>
  </conditionalFormatting>
  <conditionalFormatting sqref="J872">
    <cfRule type="cellIs" dxfId="132" priority="155" operator="greaterThan">
      <formula>164982</formula>
    </cfRule>
  </conditionalFormatting>
  <conditionalFormatting sqref="E872">
    <cfRule type="containsText" dxfId="131" priority="156" operator="containsText" text="CONDUCE">
      <formula>NOT(ISERROR(SEARCH(("CONDUCE"),(E872))))</formula>
    </cfRule>
  </conditionalFormatting>
  <conditionalFormatting sqref="F871">
    <cfRule type="containsText" dxfId="130" priority="149" operator="containsText" text="SISTEMA">
      <formula>NOT(ISERROR(SEARCH(("SISTEMA"),(F871))))</formula>
    </cfRule>
  </conditionalFormatting>
  <conditionalFormatting sqref="J871">
    <cfRule type="cellIs" dxfId="129" priority="150" operator="greaterThan">
      <formula>164982</formula>
    </cfRule>
  </conditionalFormatting>
  <conditionalFormatting sqref="E871">
    <cfRule type="containsText" dxfId="128" priority="151" operator="containsText" text="CONDUCE">
      <formula>NOT(ISERROR(SEARCH(("CONDUCE"),(E871))))</formula>
    </cfRule>
  </conditionalFormatting>
  <conditionalFormatting sqref="F874">
    <cfRule type="cellIs" dxfId="127" priority="139" stopIfTrue="1" operator="equal">
      <formula>4987</formula>
    </cfRule>
  </conditionalFormatting>
  <conditionalFormatting sqref="J874">
    <cfRule type="cellIs" dxfId="126" priority="140" operator="lessThan">
      <formula>0</formula>
    </cfRule>
  </conditionalFormatting>
  <conditionalFormatting sqref="F874">
    <cfRule type="containsText" dxfId="125" priority="141" operator="containsText" text="SISTEMA">
      <formula>NOT(ISERROR(SEARCH(("SISTEMA"),(F874))))</formula>
    </cfRule>
  </conditionalFormatting>
  <conditionalFormatting sqref="J874">
    <cfRule type="cellIs" dxfId="124" priority="142" operator="greaterThan">
      <formula>164982</formula>
    </cfRule>
  </conditionalFormatting>
  <conditionalFormatting sqref="E874">
    <cfRule type="containsText" dxfId="123" priority="143" operator="containsText" text="CONDUCE">
      <formula>NOT(ISERROR(SEARCH(("CONDUCE"),(E874))))</formula>
    </cfRule>
  </conditionalFormatting>
  <conditionalFormatting sqref="J873">
    <cfRule type="cellIs" dxfId="122" priority="144" operator="lessThan">
      <formula>0</formula>
    </cfRule>
  </conditionalFormatting>
  <conditionalFormatting sqref="F873">
    <cfRule type="containsText" dxfId="121" priority="145" operator="containsText" text="SISTEMA">
      <formula>NOT(ISERROR(SEARCH(("SISTEMA"),(F873))))</formula>
    </cfRule>
  </conditionalFormatting>
  <conditionalFormatting sqref="J873">
    <cfRule type="cellIs" dxfId="120" priority="146" operator="greaterThan">
      <formula>164982</formula>
    </cfRule>
  </conditionalFormatting>
  <conditionalFormatting sqref="E873">
    <cfRule type="containsText" dxfId="119" priority="147" operator="containsText" text="CONDUCE">
      <formula>NOT(ISERROR(SEARCH(("CONDUCE"),(E873))))</formula>
    </cfRule>
  </conditionalFormatting>
  <conditionalFormatting sqref="J1036">
    <cfRule type="cellIs" dxfId="118" priority="135" operator="lessThan">
      <formula>0</formula>
    </cfRule>
  </conditionalFormatting>
  <conditionalFormatting sqref="F1036">
    <cfRule type="containsText" dxfId="117" priority="136" operator="containsText" text="SISTEMA">
      <formula>NOT(ISERROR(SEARCH(("SISTEMA"),(F1036))))</formula>
    </cfRule>
  </conditionalFormatting>
  <conditionalFormatting sqref="J1036">
    <cfRule type="cellIs" dxfId="116" priority="137" operator="greaterThan">
      <formula>164982</formula>
    </cfRule>
  </conditionalFormatting>
  <conditionalFormatting sqref="E1036">
    <cfRule type="containsText" dxfId="115" priority="138" operator="containsText" text="CONDUCE">
      <formula>NOT(ISERROR(SEARCH(("CONDUCE"),(E1036))))</formula>
    </cfRule>
  </conditionalFormatting>
  <conditionalFormatting sqref="F1060:F1064">
    <cfRule type="containsText" dxfId="114" priority="131" operator="containsText" text="SISTEMA">
      <formula>NOT(ISERROR(SEARCH(("SISTEMA"),(F1060))))</formula>
    </cfRule>
  </conditionalFormatting>
  <conditionalFormatting sqref="J1060:J1064">
    <cfRule type="cellIs" dxfId="113" priority="132" operator="greaterThan">
      <formula>164982</formula>
    </cfRule>
  </conditionalFormatting>
  <conditionalFormatting sqref="E1060:E1064">
    <cfRule type="containsText" dxfId="112" priority="133" operator="containsText" text="CONDUCE">
      <formula>NOT(ISERROR(SEARCH(("CONDUCE"),(E1060))))</formula>
    </cfRule>
  </conditionalFormatting>
  <conditionalFormatting sqref="F1069">
    <cfRule type="cellIs" dxfId="111" priority="124" stopIfTrue="1" operator="equal">
      <formula>4987</formula>
    </cfRule>
  </conditionalFormatting>
  <conditionalFormatting sqref="J1069">
    <cfRule type="cellIs" dxfId="110" priority="125" operator="lessThan">
      <formula>0</formula>
    </cfRule>
  </conditionalFormatting>
  <conditionalFormatting sqref="F1069">
    <cfRule type="containsText" dxfId="109" priority="126" operator="containsText" text="SISTEMA">
      <formula>NOT(ISERROR(SEARCH(("SISTEMA"),(F1069))))</formula>
    </cfRule>
  </conditionalFormatting>
  <conditionalFormatting sqref="J1069">
    <cfRule type="cellIs" dxfId="108" priority="127" operator="greaterThan">
      <formula>164982</formula>
    </cfRule>
  </conditionalFormatting>
  <conditionalFormatting sqref="E1069">
    <cfRule type="containsText" dxfId="107" priority="128" operator="containsText" text="CONDUCE">
      <formula>NOT(ISERROR(SEARCH(("CONDUCE"),(E1069))))</formula>
    </cfRule>
  </conditionalFormatting>
  <conditionalFormatting sqref="J1027">
    <cfRule type="cellIs" dxfId="106" priority="120" operator="lessThan">
      <formula>0</formula>
    </cfRule>
  </conditionalFormatting>
  <conditionalFormatting sqref="F1027">
    <cfRule type="containsText" dxfId="105" priority="121" operator="containsText" text="SISTEMA">
      <formula>NOT(ISERROR(SEARCH(("SISTEMA"),(F1027))))</formula>
    </cfRule>
  </conditionalFormatting>
  <conditionalFormatting sqref="J1027">
    <cfRule type="cellIs" dxfId="104" priority="122" operator="greaterThan">
      <formula>164982</formula>
    </cfRule>
  </conditionalFormatting>
  <conditionalFormatting sqref="E1027">
    <cfRule type="containsText" dxfId="103" priority="123" operator="containsText" text="CONDUCE">
      <formula>NOT(ISERROR(SEARCH(("CONDUCE"),(E1027))))</formula>
    </cfRule>
  </conditionalFormatting>
  <conditionalFormatting sqref="F1077">
    <cfRule type="containsText" dxfId="102" priority="116" operator="containsText" text="SISTEMA">
      <formula>NOT(ISERROR(SEARCH(("SISTEMA"),(F1077))))</formula>
    </cfRule>
  </conditionalFormatting>
  <conditionalFormatting sqref="J1077">
    <cfRule type="cellIs" dxfId="101" priority="117" operator="greaterThan">
      <formula>164982</formula>
    </cfRule>
  </conditionalFormatting>
  <conditionalFormatting sqref="E1077">
    <cfRule type="containsText" dxfId="100" priority="118" operator="containsText" text="CONDUCE">
      <formula>NOT(ISERROR(SEARCH(("CONDUCE"),(E1077))))</formula>
    </cfRule>
  </conditionalFormatting>
  <conditionalFormatting sqref="F1089:F1090">
    <cfRule type="cellIs" dxfId="99" priority="109" stopIfTrue="1" operator="equal">
      <formula>4987</formula>
    </cfRule>
  </conditionalFormatting>
  <conditionalFormatting sqref="J1089:J1090">
    <cfRule type="cellIs" dxfId="98" priority="110" operator="lessThan">
      <formula>0</formula>
    </cfRule>
  </conditionalFormatting>
  <conditionalFormatting sqref="F1089:F1090">
    <cfRule type="containsText" dxfId="97" priority="111" operator="containsText" text="SISTEMA">
      <formula>NOT(ISERROR(SEARCH(("SISTEMA"),(F1089))))</formula>
    </cfRule>
  </conditionalFormatting>
  <conditionalFormatting sqref="J1089:J1090">
    <cfRule type="cellIs" dxfId="96" priority="112" operator="greaterThan">
      <formula>164982</formula>
    </cfRule>
  </conditionalFormatting>
  <conditionalFormatting sqref="E1089:E1090">
    <cfRule type="containsText" dxfId="95" priority="113" operator="containsText" text="CONDUCE">
      <formula>NOT(ISERROR(SEARCH(("CONDUCE"),(E1089))))</formula>
    </cfRule>
  </conditionalFormatting>
  <conditionalFormatting sqref="F1108:F1110">
    <cfRule type="containsText" dxfId="94" priority="106" operator="containsText" text="SISTEMA">
      <formula>NOT(ISERROR(SEARCH(("SISTEMA"),(F1108))))</formula>
    </cfRule>
  </conditionalFormatting>
  <conditionalFormatting sqref="J1108:J1110">
    <cfRule type="cellIs" dxfId="93" priority="107" operator="greaterThan">
      <formula>164982</formula>
    </cfRule>
  </conditionalFormatting>
  <conditionalFormatting sqref="E1108:E1110">
    <cfRule type="containsText" dxfId="92" priority="108" operator="containsText" text="CONDUCE">
      <formula>NOT(ISERROR(SEARCH(("CONDUCE"),(E1108))))</formula>
    </cfRule>
  </conditionalFormatting>
  <conditionalFormatting sqref="F1173:F1174">
    <cfRule type="cellIs" dxfId="91" priority="99" stopIfTrue="1" operator="equal">
      <formula>4987</formula>
    </cfRule>
  </conditionalFormatting>
  <conditionalFormatting sqref="F1173:F1174">
    <cfRule type="containsText" dxfId="90" priority="101" operator="containsText" text="SISTEMA">
      <formula>NOT(ISERROR(SEARCH(("SISTEMA"),(F1173))))</formula>
    </cfRule>
  </conditionalFormatting>
  <conditionalFormatting sqref="J1173:J1174">
    <cfRule type="cellIs" dxfId="89" priority="102" operator="greaterThan">
      <formula>164982</formula>
    </cfRule>
  </conditionalFormatting>
  <conditionalFormatting sqref="E1173:E1174">
    <cfRule type="containsText" dxfId="88" priority="103" operator="containsText" text="CONDUCE">
      <formula>NOT(ISERROR(SEARCH(("CONDUCE"),(E1173))))</formula>
    </cfRule>
  </conditionalFormatting>
  <conditionalFormatting sqref="J1159:J1162">
    <cfRule type="cellIs" dxfId="87" priority="95" operator="lessThan">
      <formula>0</formula>
    </cfRule>
  </conditionalFormatting>
  <conditionalFormatting sqref="F1159:F1162">
    <cfRule type="containsText" dxfId="86" priority="96" operator="containsText" text="SISTEMA">
      <formula>NOT(ISERROR(SEARCH(("SISTEMA"),(F1159))))</formula>
    </cfRule>
  </conditionalFormatting>
  <conditionalFormatting sqref="J1159:J1162">
    <cfRule type="cellIs" dxfId="85" priority="97" operator="greaterThan">
      <formula>164982</formula>
    </cfRule>
  </conditionalFormatting>
  <conditionalFormatting sqref="E1159:E1162">
    <cfRule type="containsText" dxfId="84" priority="98" operator="containsText" text="CONDUCE">
      <formula>NOT(ISERROR(SEARCH(("CONDUCE"),(E1159))))</formula>
    </cfRule>
  </conditionalFormatting>
  <conditionalFormatting sqref="J1217:J1219">
    <cfRule type="cellIs" dxfId="83" priority="90" operator="lessThan">
      <formula>0</formula>
    </cfRule>
  </conditionalFormatting>
  <conditionalFormatting sqref="F1217:F1219">
    <cfRule type="containsText" dxfId="82" priority="91" operator="containsText" text="SISTEMA">
      <formula>NOT(ISERROR(SEARCH(("SISTEMA"),(F1217))))</formula>
    </cfRule>
  </conditionalFormatting>
  <conditionalFormatting sqref="J1217:J1219">
    <cfRule type="cellIs" dxfId="81" priority="92" operator="greaterThan">
      <formula>164982</formula>
    </cfRule>
  </conditionalFormatting>
  <conditionalFormatting sqref="E1217:E1219">
    <cfRule type="containsText" dxfId="80" priority="93" operator="containsText" text="CONDUCE">
      <formula>NOT(ISERROR(SEARCH(("CONDUCE"),(E1217))))</formula>
    </cfRule>
  </conditionalFormatting>
  <conditionalFormatting sqref="F1319:F1324">
    <cfRule type="cellIs" dxfId="79" priority="75" stopIfTrue="1" operator="equal">
      <formula>4987</formula>
    </cfRule>
  </conditionalFormatting>
  <conditionalFormatting sqref="J1319:J1324">
    <cfRule type="cellIs" dxfId="78" priority="76" operator="lessThan">
      <formula>0</formula>
    </cfRule>
  </conditionalFormatting>
  <conditionalFormatting sqref="F1319:F1324">
    <cfRule type="containsText" dxfId="77" priority="77" operator="containsText" text="SISTEMA">
      <formula>NOT(ISERROR(SEARCH(("SISTEMA"),(F1319))))</formula>
    </cfRule>
  </conditionalFormatting>
  <conditionalFormatting sqref="J1319:J1324">
    <cfRule type="cellIs" dxfId="76" priority="78" operator="greaterThan">
      <formula>164982</formula>
    </cfRule>
  </conditionalFormatting>
  <conditionalFormatting sqref="E1319:E1324">
    <cfRule type="containsText" dxfId="75" priority="79" operator="containsText" text="CONDUCE">
      <formula>NOT(ISERROR(SEARCH(("CONDUCE"),(E1319))))</formula>
    </cfRule>
  </conditionalFormatting>
  <conditionalFormatting sqref="F1221:F1222">
    <cfRule type="cellIs" dxfId="74" priority="84" stopIfTrue="1" operator="equal">
      <formula>4987</formula>
    </cfRule>
  </conditionalFormatting>
  <conditionalFormatting sqref="J1221:J1222">
    <cfRule type="cellIs" dxfId="73" priority="85" operator="lessThan">
      <formula>0</formula>
    </cfRule>
  </conditionalFormatting>
  <conditionalFormatting sqref="F1221:F1222">
    <cfRule type="containsText" dxfId="72" priority="86" operator="containsText" text="SISTEMA">
      <formula>NOT(ISERROR(SEARCH(("SISTEMA"),(F1221))))</formula>
    </cfRule>
  </conditionalFormatting>
  <conditionalFormatting sqref="J1221:J1222">
    <cfRule type="cellIs" dxfId="71" priority="87" operator="greaterThan">
      <formula>164982</formula>
    </cfRule>
  </conditionalFormatting>
  <conditionalFormatting sqref="E1221:E1222">
    <cfRule type="containsText" dxfId="70" priority="88" operator="containsText" text="CONDUCE">
      <formula>NOT(ISERROR(SEARCH(("CONDUCE"),(E1221))))</formula>
    </cfRule>
  </conditionalFormatting>
  <conditionalFormatting sqref="J1298:J1299">
    <cfRule type="cellIs" dxfId="69" priority="71" operator="lessThan">
      <formula>0</formula>
    </cfRule>
  </conditionalFormatting>
  <conditionalFormatting sqref="F1298:F1299">
    <cfRule type="containsText" dxfId="68" priority="72" operator="containsText" text="SISTEMA">
      <formula>NOT(ISERROR(SEARCH(("SISTEMA"),(F1298))))</formula>
    </cfRule>
  </conditionalFormatting>
  <conditionalFormatting sqref="J1298:J1299">
    <cfRule type="cellIs" dxfId="67" priority="73" operator="greaterThan">
      <formula>164982</formula>
    </cfRule>
  </conditionalFormatting>
  <conditionalFormatting sqref="E1298:E1299">
    <cfRule type="containsText" dxfId="66" priority="74" operator="containsText" text="CONDUCE">
      <formula>NOT(ISERROR(SEARCH(("CONDUCE"),(E1298))))</formula>
    </cfRule>
  </conditionalFormatting>
  <conditionalFormatting sqref="J1220">
    <cfRule type="cellIs" dxfId="65" priority="80" operator="lessThan">
      <formula>0</formula>
    </cfRule>
  </conditionalFormatting>
  <conditionalFormatting sqref="F1220">
    <cfRule type="containsText" dxfId="64" priority="81" operator="containsText" text="SISTEMA">
      <formula>NOT(ISERROR(SEARCH(("SISTEMA"),(F1220))))</formula>
    </cfRule>
  </conditionalFormatting>
  <conditionalFormatting sqref="J1220">
    <cfRule type="cellIs" dxfId="63" priority="82" operator="greaterThan">
      <formula>164982</formula>
    </cfRule>
  </conditionalFormatting>
  <conditionalFormatting sqref="E1220">
    <cfRule type="containsText" dxfId="62" priority="83" operator="containsText" text="CONDUCE">
      <formula>NOT(ISERROR(SEARCH(("CONDUCE"),(E1220))))</formula>
    </cfRule>
  </conditionalFormatting>
  <conditionalFormatting sqref="F1334">
    <cfRule type="containsText" dxfId="61" priority="67" operator="containsText" text="SISTEMA">
      <formula>NOT(ISERROR(SEARCH(("SISTEMA"),(F1334))))</formula>
    </cfRule>
  </conditionalFormatting>
  <conditionalFormatting sqref="J1334">
    <cfRule type="cellIs" dxfId="60" priority="68" operator="greaterThan">
      <formula>164982</formula>
    </cfRule>
  </conditionalFormatting>
  <conditionalFormatting sqref="E1334">
    <cfRule type="containsText" dxfId="59" priority="69" operator="containsText" text="CONDUCE">
      <formula>NOT(ISERROR(SEARCH(("CONDUCE"),(E1334))))</formula>
    </cfRule>
  </conditionalFormatting>
  <conditionalFormatting sqref="F1372:F1376">
    <cfRule type="cellIs" dxfId="58" priority="44" stopIfTrue="1" operator="equal">
      <formula>4987</formula>
    </cfRule>
  </conditionalFormatting>
  <conditionalFormatting sqref="J1405">
    <cfRule type="cellIs" dxfId="57" priority="58" operator="greaterThan">
      <formula>164982</formula>
    </cfRule>
  </conditionalFormatting>
  <conditionalFormatting sqref="E1372:E1376">
    <cfRule type="containsText" dxfId="56" priority="48" operator="containsText" text="CONDUCE">
      <formula>NOT(ISERROR(SEARCH(("CONDUCE"),(E1372))))</formula>
    </cfRule>
  </conditionalFormatting>
  <conditionalFormatting sqref="F1406:F1407">
    <cfRule type="cellIs" dxfId="55" priority="60" stopIfTrue="1" operator="equal">
      <formula>4987</formula>
    </cfRule>
  </conditionalFormatting>
  <conditionalFormatting sqref="J1406:J1407">
    <cfRule type="cellIs" dxfId="54" priority="61" operator="lessThan">
      <formula>0</formula>
    </cfRule>
  </conditionalFormatting>
  <conditionalFormatting sqref="F1406:F1407">
    <cfRule type="containsText" dxfId="53" priority="62" operator="containsText" text="SISTEMA">
      <formula>NOT(ISERROR(SEARCH(("SISTEMA"),(F1406))))</formula>
    </cfRule>
  </conditionalFormatting>
  <conditionalFormatting sqref="J1406:J1407">
    <cfRule type="cellIs" dxfId="52" priority="63" operator="greaterThan">
      <formula>164982</formula>
    </cfRule>
  </conditionalFormatting>
  <conditionalFormatting sqref="E1406:E1407">
    <cfRule type="containsText" dxfId="51" priority="64" operator="containsText" text="CONDUCE">
      <formula>NOT(ISERROR(SEARCH(("CONDUCE"),(E1406))))</formula>
    </cfRule>
  </conditionalFormatting>
  <conditionalFormatting sqref="F1404">
    <cfRule type="cellIs" dxfId="50" priority="52" stopIfTrue="1" operator="equal">
      <formula>4987</formula>
    </cfRule>
  </conditionalFormatting>
  <conditionalFormatting sqref="J1403">
    <cfRule type="cellIs" dxfId="49" priority="50" operator="greaterThan">
      <formula>164982</formula>
    </cfRule>
  </conditionalFormatting>
  <conditionalFormatting sqref="E1404">
    <cfRule type="containsText" dxfId="48" priority="56" operator="containsText" text="CONDUCE">
      <formula>NOT(ISERROR(SEARCH(("CONDUCE"),(E1404))))</formula>
    </cfRule>
  </conditionalFormatting>
  <conditionalFormatting sqref="J1405">
    <cfRule type="cellIs" dxfId="47" priority="57" operator="lessThan">
      <formula>0</formula>
    </cfRule>
  </conditionalFormatting>
  <conditionalFormatting sqref="F1404">
    <cfRule type="containsText" dxfId="46" priority="54" operator="containsText" text="SISTEMA">
      <formula>NOT(ISERROR(SEARCH(("SISTEMA"),(F1404))))</formula>
    </cfRule>
  </conditionalFormatting>
  <conditionalFormatting sqref="J1404">
    <cfRule type="cellIs" dxfId="45" priority="55" operator="greaterThan">
      <formula>164982</formula>
    </cfRule>
  </conditionalFormatting>
  <conditionalFormatting sqref="F1372:F1376">
    <cfRule type="containsText" dxfId="44" priority="46" operator="containsText" text="SISTEMA">
      <formula>NOT(ISERROR(SEARCH(("SISTEMA"),(F1372))))</formula>
    </cfRule>
  </conditionalFormatting>
  <conditionalFormatting sqref="J1372:J1376">
    <cfRule type="cellIs" dxfId="43" priority="47" operator="greaterThan">
      <formula>164982</formula>
    </cfRule>
  </conditionalFormatting>
  <conditionalFormatting sqref="E1421">
    <cfRule type="containsText" dxfId="42" priority="34" operator="containsText" text="CONDUCE">
      <formula>NOT(ISERROR(SEARCH(("CONDUCE"),(E1421))))</formula>
    </cfRule>
  </conditionalFormatting>
  <conditionalFormatting sqref="F1421">
    <cfRule type="containsText" dxfId="41" priority="32" operator="containsText" text="SISTEMA">
      <formula>NOT(ISERROR(SEARCH(("SISTEMA"),(F1421))))</formula>
    </cfRule>
  </conditionalFormatting>
  <conditionalFormatting sqref="J1421">
    <cfRule type="cellIs" dxfId="40" priority="33" operator="greaterThan">
      <formula>164982</formula>
    </cfRule>
  </conditionalFormatting>
  <conditionalFormatting sqref="J1403">
    <cfRule type="cellIs" dxfId="39" priority="51" operator="lessThan">
      <formula>0</formula>
    </cfRule>
  </conditionalFormatting>
  <conditionalFormatting sqref="J1421">
    <cfRule type="cellIs" dxfId="38" priority="31" operator="lessThan">
      <formula>0</formula>
    </cfRule>
  </conditionalFormatting>
  <conditionalFormatting sqref="F1411">
    <cfRule type="cellIs" dxfId="37" priority="39" stopIfTrue="1" operator="equal">
      <formula>4987</formula>
    </cfRule>
  </conditionalFormatting>
  <conditionalFormatting sqref="J1411">
    <cfRule type="cellIs" dxfId="36" priority="40" operator="lessThan">
      <formula>0</formula>
    </cfRule>
  </conditionalFormatting>
  <conditionalFormatting sqref="F1411">
    <cfRule type="containsText" dxfId="35" priority="41" operator="containsText" text="SISTEMA">
      <formula>NOT(ISERROR(SEARCH(("SISTEMA"),(F1411))))</formula>
    </cfRule>
  </conditionalFormatting>
  <conditionalFormatting sqref="J1411">
    <cfRule type="cellIs" dxfId="34" priority="42" operator="greaterThan">
      <formula>164982</formula>
    </cfRule>
  </conditionalFormatting>
  <conditionalFormatting sqref="E1411">
    <cfRule type="containsText" dxfId="33" priority="43" operator="containsText" text="CONDUCE">
      <formula>NOT(ISERROR(SEARCH(("CONDUCE"),(E1411))))</formula>
    </cfRule>
  </conditionalFormatting>
  <conditionalFormatting sqref="F1418">
    <cfRule type="cellIs" dxfId="32" priority="25" stopIfTrue="1" operator="equal">
      <formula>4987</formula>
    </cfRule>
  </conditionalFormatting>
  <conditionalFormatting sqref="J1418">
    <cfRule type="cellIs" dxfId="31" priority="26" operator="lessThan">
      <formula>0</formula>
    </cfRule>
  </conditionalFormatting>
  <conditionalFormatting sqref="F1418">
    <cfRule type="containsText" dxfId="30" priority="27" operator="containsText" text="SISTEMA">
      <formula>NOT(ISERROR(SEARCH(("SISTEMA"),(F1418))))</formula>
    </cfRule>
  </conditionalFormatting>
  <conditionalFormatting sqref="J1418">
    <cfRule type="cellIs" dxfId="29" priority="28" operator="greaterThan">
      <formula>164982</formula>
    </cfRule>
  </conditionalFormatting>
  <conditionalFormatting sqref="E1418">
    <cfRule type="containsText" dxfId="28" priority="29" operator="containsText" text="CONDUCE">
      <formula>NOT(ISERROR(SEARCH(("CONDUCE"),(E1418))))</formula>
    </cfRule>
  </conditionalFormatting>
  <conditionalFormatting sqref="J1410">
    <cfRule type="cellIs" dxfId="27" priority="35" operator="greaterThan">
      <formula>164982</formula>
    </cfRule>
  </conditionalFormatting>
  <conditionalFormatting sqref="J1410">
    <cfRule type="cellIs" dxfId="26" priority="36" operator="lessThan">
      <formula>0</formula>
    </cfRule>
  </conditionalFormatting>
  <conditionalFormatting sqref="F1410">
    <cfRule type="containsText" dxfId="25" priority="37" operator="containsText" text="SISTEMA">
      <formula>NOT(ISERROR(SEARCH(("SISTEMA"),(F1410))))</formula>
    </cfRule>
  </conditionalFormatting>
  <conditionalFormatting sqref="E1410">
    <cfRule type="containsText" dxfId="24" priority="38" operator="containsText" text="CONDUCE">
      <formula>NOT(ISERROR(SEARCH(("CONDUCE"),(E1410))))</formula>
    </cfRule>
  </conditionalFormatting>
  <conditionalFormatting sqref="F1445:F1448">
    <cfRule type="cellIs" dxfId="23" priority="20" stopIfTrue="1" operator="equal">
      <formula>4987</formula>
    </cfRule>
  </conditionalFormatting>
  <conditionalFormatting sqref="J1445:J1448">
    <cfRule type="cellIs" dxfId="22" priority="21" operator="lessThan">
      <formula>0</formula>
    </cfRule>
  </conditionalFormatting>
  <conditionalFormatting sqref="F1445:F1448">
    <cfRule type="containsText" dxfId="21" priority="22" operator="containsText" text="SISTEMA">
      <formula>NOT(ISERROR(SEARCH(("SISTEMA"),(F1445))))</formula>
    </cfRule>
  </conditionalFormatting>
  <conditionalFormatting sqref="J1445:J1448">
    <cfRule type="cellIs" dxfId="20" priority="23" operator="greaterThan">
      <formula>164982</formula>
    </cfRule>
  </conditionalFormatting>
  <conditionalFormatting sqref="E1445:E1448">
    <cfRule type="containsText" dxfId="19" priority="24" operator="containsText" text="CONDUCE">
      <formula>NOT(ISERROR(SEARCH(("CONDUCE"),(E1445))))</formula>
    </cfRule>
  </conditionalFormatting>
  <conditionalFormatting sqref="F1455">
    <cfRule type="cellIs" dxfId="18" priority="15" stopIfTrue="1" operator="equal">
      <formula>4987</formula>
    </cfRule>
  </conditionalFormatting>
  <conditionalFormatting sqref="J1455">
    <cfRule type="cellIs" dxfId="17" priority="16" operator="lessThan">
      <formula>0</formula>
    </cfRule>
  </conditionalFormatting>
  <conditionalFormatting sqref="F1455">
    <cfRule type="containsText" dxfId="16" priority="17" operator="containsText" text="SISTEMA">
      <formula>NOT(ISERROR(SEARCH(("SISTEMA"),(F1455))))</formula>
    </cfRule>
  </conditionalFormatting>
  <conditionalFormatting sqref="J1455">
    <cfRule type="cellIs" dxfId="15" priority="18" operator="greaterThan">
      <formula>164982</formula>
    </cfRule>
  </conditionalFormatting>
  <conditionalFormatting sqref="E1455">
    <cfRule type="containsText" dxfId="14" priority="19" operator="containsText" text="CONDUCE">
      <formula>NOT(ISERROR(SEARCH(("CONDUCE"),(E1455))))</formula>
    </cfRule>
  </conditionalFormatting>
  <conditionalFormatting sqref="F1542">
    <cfRule type="cellIs" dxfId="13" priority="10" stopIfTrue="1" operator="equal">
      <formula>4987</formula>
    </cfRule>
  </conditionalFormatting>
  <conditionalFormatting sqref="J1542">
    <cfRule type="cellIs" dxfId="12" priority="11" operator="lessThan">
      <formula>0</formula>
    </cfRule>
  </conditionalFormatting>
  <conditionalFormatting sqref="F1542">
    <cfRule type="containsText" dxfId="11" priority="12" operator="containsText" text="SISTEMA">
      <formula>NOT(ISERROR(SEARCH(("SISTEMA"),(F1542))))</formula>
    </cfRule>
  </conditionalFormatting>
  <conditionalFormatting sqref="J1542">
    <cfRule type="cellIs" dxfId="10" priority="13" operator="greaterThan">
      <formula>164982</formula>
    </cfRule>
  </conditionalFormatting>
  <conditionalFormatting sqref="E1542">
    <cfRule type="containsText" dxfId="9" priority="14" operator="containsText" text="CONDUCE">
      <formula>NOT(ISERROR(SEARCH(("CONDUCE"),(E1542))))</formula>
    </cfRule>
  </conditionalFormatting>
  <conditionalFormatting sqref="F1546:F1547">
    <cfRule type="cellIs" dxfId="8" priority="1" stopIfTrue="1" operator="equal">
      <formula>4987</formula>
    </cfRule>
  </conditionalFormatting>
  <conditionalFormatting sqref="J1546:J1547">
    <cfRule type="cellIs" dxfId="7" priority="2" operator="lessThan">
      <formula>0</formula>
    </cfRule>
  </conditionalFormatting>
  <conditionalFormatting sqref="F1546:F1547">
    <cfRule type="containsText" dxfId="6" priority="3" operator="containsText" text="SISTEMA">
      <formula>NOT(ISERROR(SEARCH(("SISTEMA"),(F1546))))</formula>
    </cfRule>
  </conditionalFormatting>
  <conditionalFormatting sqref="J1546:J1547">
    <cfRule type="cellIs" dxfId="5" priority="4" operator="greaterThan">
      <formula>164982</formula>
    </cfRule>
  </conditionalFormatting>
  <conditionalFormatting sqref="E1546:E1547">
    <cfRule type="containsText" dxfId="4" priority="5" operator="containsText" text="CONDUCE">
      <formula>NOT(ISERROR(SEARCH(("CONDUCE"),(E1546))))</formula>
    </cfRule>
  </conditionalFormatting>
  <conditionalFormatting sqref="J1541">
    <cfRule type="cellIs" dxfId="3" priority="6" operator="lessThan">
      <formula>0</formula>
    </cfRule>
  </conditionalFormatting>
  <conditionalFormatting sqref="F1541">
    <cfRule type="containsText" dxfId="2" priority="7" operator="containsText" text="SISTEMA">
      <formula>NOT(ISERROR(SEARCH(("SISTEMA"),(F1541))))</formula>
    </cfRule>
  </conditionalFormatting>
  <conditionalFormatting sqref="J1541">
    <cfRule type="cellIs" dxfId="1" priority="8" operator="greaterThan">
      <formula>164982</formula>
    </cfRule>
  </conditionalFormatting>
  <conditionalFormatting sqref="E1541">
    <cfRule type="containsText" dxfId="0" priority="9" operator="containsText" text="CONDUCE">
      <formula>NOT(ISERROR(SEARCH(("CONDUCE"),(E1541))))</formula>
    </cfRule>
  </conditionalFormatting>
  <pageMargins left="0.70866141732283472" right="0.70866141732283472" top="0.74803149606299213" bottom="0.74803149606299213" header="0.31496062992125984" footer="0.31496062992125984"/>
  <pageSetup scale="40" orientation="landscape" horizontalDpi="0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Figueroa</dc:creator>
  <cp:lastModifiedBy>Responsable de Acceso a la Informacion</cp:lastModifiedBy>
  <cp:lastPrinted>2023-04-05T15:09:31Z</cp:lastPrinted>
  <dcterms:created xsi:type="dcterms:W3CDTF">2021-09-13T15:58:24Z</dcterms:created>
  <dcterms:modified xsi:type="dcterms:W3CDTF">2023-04-10T16:18:21Z</dcterms:modified>
</cp:coreProperties>
</file>