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12750" tabRatio="601" activeTab="0"/>
  </bookViews>
  <sheets>
    <sheet name="NOMINA INTERNA" sheetId="1" r:id="rId1"/>
    <sheet name="COMPENSACION SERV. SEGURIDAD" sheetId="2" r:id="rId2"/>
  </sheets>
  <definedNames/>
  <calcPr fullCalcOnLoad="1"/>
</workbook>
</file>

<file path=xl/comments1.xml><?xml version="1.0" encoding="utf-8"?>
<comments xmlns="http://schemas.openxmlformats.org/spreadsheetml/2006/main">
  <authors>
    <author>Libanesa Feliz</author>
  </authors>
  <commentList>
    <comment ref="I7" authorId="0">
      <text>
        <r>
          <rPr>
            <b/>
            <sz val="9"/>
            <rFont val="Tahoma"/>
            <family val="2"/>
          </rPr>
          <t>Libanesa Feliz:</t>
        </r>
        <r>
          <rPr>
            <sz val="9"/>
            <rFont val="Tahoma"/>
            <family val="2"/>
          </rPr>
          <t xml:space="preserve">
en caso de no tener contrato, debe igual colocar la fecha en la incio a laborar en el centro</t>
        </r>
      </text>
    </comment>
    <comment ref="H7" authorId="0">
      <text>
        <r>
          <rPr>
            <b/>
            <sz val="9"/>
            <rFont val="Tahoma"/>
            <family val="2"/>
          </rPr>
          <t>Libanesa Feliz:</t>
        </r>
        <r>
          <rPr>
            <sz val="9"/>
            <rFont val="Tahoma"/>
            <family val="2"/>
          </rPr>
          <t xml:space="preserve">
IDENTIFICAR SI ES -
- CONTRATADO
-COMPENSACION
- TENPORAL
- CUBRE VACACIONES
- CUBRE LICENCIAS </t>
        </r>
      </text>
    </comment>
    <comment ref="J9" authorId="0">
      <text>
        <r>
          <rPr>
            <b/>
            <sz val="9"/>
            <rFont val="Tahoma"/>
            <family val="2"/>
          </rPr>
          <t>Libanesa Feliz:</t>
        </r>
        <r>
          <rPr>
            <sz val="9"/>
            <rFont val="Tahoma"/>
            <family val="2"/>
          </rPr>
          <t xml:space="preserve">
CUANDO FINALIXA EL CONTRATO</t>
        </r>
      </text>
    </comment>
  </commentList>
</comments>
</file>

<file path=xl/sharedStrings.xml><?xml version="1.0" encoding="utf-8"?>
<sst xmlns="http://schemas.openxmlformats.org/spreadsheetml/2006/main" count="396" uniqueCount="277">
  <si>
    <t xml:space="preserve">Servicio Nacional de Salud </t>
  </si>
  <si>
    <r>
      <t xml:space="preserve">Nombre del Establecimiento: </t>
    </r>
    <r>
      <rPr>
        <sz val="18"/>
        <rFont val="Arial"/>
        <family val="2"/>
      </rPr>
      <t xml:space="preserve">HOSPITAL INFANTIL DR. ROBERT REID CABRAL </t>
    </r>
  </si>
  <si>
    <t xml:space="preserve">Nómina Interna Empleados </t>
  </si>
  <si>
    <t>Correspondiente al mes de agosto  del año 2022</t>
  </si>
  <si>
    <t xml:space="preserve"> No. </t>
  </si>
  <si>
    <t xml:space="preserve">Cedula </t>
  </si>
  <si>
    <t>Nombre</t>
  </si>
  <si>
    <t>Apellido</t>
  </si>
  <si>
    <t>Departamento</t>
  </si>
  <si>
    <t xml:space="preserve">Función </t>
  </si>
  <si>
    <t>GRUPO OCUPACIONAL</t>
  </si>
  <si>
    <t>Estatus</t>
  </si>
  <si>
    <t>Fecha de inicio del contrato</t>
  </si>
  <si>
    <t>Sueldo Bruto (RD$)</t>
  </si>
  <si>
    <t>Seguridad Social (LEY 87-01)</t>
  </si>
  <si>
    <t>Total Retenciones y Aportes</t>
  </si>
  <si>
    <t>Sueldo Neto (RD$)</t>
  </si>
  <si>
    <t>Cuenta Banco</t>
  </si>
  <si>
    <t>Seguro de Pensión (9.97%)</t>
  </si>
  <si>
    <t>Riesgos Laborales (1.3%) (2*)</t>
  </si>
  <si>
    <t>Seguro de Salud (10.53%)    (3*)</t>
  </si>
  <si>
    <t>Registro Dependientes Adicionales (4*)</t>
  </si>
  <si>
    <t>Subtotal TSS</t>
  </si>
  <si>
    <t>Deducción Empleado</t>
  </si>
  <si>
    <t>Aportes Patronal</t>
  </si>
  <si>
    <t>Desde</t>
  </si>
  <si>
    <t>Hasta</t>
  </si>
  <si>
    <t>Empleado (2.87%)</t>
  </si>
  <si>
    <t>Patronal (7.10%)</t>
  </si>
  <si>
    <t>Empleado (3.04%)</t>
  </si>
  <si>
    <t>Patronal (7.09%)</t>
  </si>
  <si>
    <t>225-0047466-7</t>
  </si>
  <si>
    <t xml:space="preserve">ANNY YOCAIRA </t>
  </si>
  <si>
    <t xml:space="preserve">ROSARIO FELIZ </t>
  </si>
  <si>
    <t xml:space="preserve">SEGURO Y FACTURACION </t>
  </si>
  <si>
    <t>DIGITADORA</t>
  </si>
  <si>
    <t>II</t>
  </si>
  <si>
    <t>Contratado</t>
  </si>
  <si>
    <t>001-1916903-5</t>
  </si>
  <si>
    <t xml:space="preserve">ANA MILAGROS </t>
  </si>
  <si>
    <t>VENTURA CABA</t>
  </si>
  <si>
    <t xml:space="preserve">ATENCION AL USUARIO </t>
  </si>
  <si>
    <t xml:space="preserve">ENCARGADA DE ATENCION AL USUARIO </t>
  </si>
  <si>
    <t>V</t>
  </si>
  <si>
    <t>093-0049360-9</t>
  </si>
  <si>
    <t xml:space="preserve">ALIDA FATIMA </t>
  </si>
  <si>
    <t xml:space="preserve">SANTOS BATISTA </t>
  </si>
  <si>
    <t>FACTURADORA</t>
  </si>
  <si>
    <t>200019603247000</t>
  </si>
  <si>
    <t>031-0053038-9</t>
  </si>
  <si>
    <t>CARMEN MILEDY</t>
  </si>
  <si>
    <t>DE LA CRUZ</t>
  </si>
  <si>
    <t xml:space="preserve">COSTURA </t>
  </si>
  <si>
    <t>COSTURERA</t>
  </si>
  <si>
    <t>I</t>
  </si>
  <si>
    <t>200019601240122</t>
  </si>
  <si>
    <t>402-2201163-3</t>
  </si>
  <si>
    <t>DARIELIS EDUVIGES</t>
  </si>
  <si>
    <t xml:space="preserve">TAVERAS PICHARDO </t>
  </si>
  <si>
    <t xml:space="preserve">AUDITORIA MEDICA </t>
  </si>
  <si>
    <t xml:space="preserve">MEDICO AUDITOR </t>
  </si>
  <si>
    <t>IV</t>
  </si>
  <si>
    <t>002-0168671-4</t>
  </si>
  <si>
    <t>ELIZABETH</t>
  </si>
  <si>
    <t>MARTE SANTIAGO</t>
  </si>
  <si>
    <t>200019602015947</t>
  </si>
  <si>
    <t>402-3087133-3</t>
  </si>
  <si>
    <t xml:space="preserve">ELIZABETH MARIA </t>
  </si>
  <si>
    <t>GUERRERO MOREL</t>
  </si>
  <si>
    <t xml:space="preserve">ADMINISTRACION </t>
  </si>
  <si>
    <t>SECRETARIA</t>
  </si>
  <si>
    <t>047-0177341-0</t>
  </si>
  <si>
    <t xml:space="preserve">ELIDANIA ALTAGRACIA </t>
  </si>
  <si>
    <t>CONTRERAS</t>
  </si>
  <si>
    <t xml:space="preserve">ENCARGADA DE AUDIRTORIA MEDICA </t>
  </si>
  <si>
    <t>200010130553146</t>
  </si>
  <si>
    <t>402-2754821-7</t>
  </si>
  <si>
    <t>FLOR DE LIZ</t>
  </si>
  <si>
    <t>FLORIAN NINA</t>
  </si>
  <si>
    <t>200019603249643</t>
  </si>
  <si>
    <t>037-0070013-5</t>
  </si>
  <si>
    <t>GERSCHSON</t>
  </si>
  <si>
    <t>PEREZ RAMIREZ</t>
  </si>
  <si>
    <t xml:space="preserve">IMÁGENES </t>
  </si>
  <si>
    <t xml:space="preserve">TECNICO EN RAYOS X </t>
  </si>
  <si>
    <t>III</t>
  </si>
  <si>
    <t>012-0047075-3</t>
  </si>
  <si>
    <t xml:space="preserve">HECTOR AUGUSTO </t>
  </si>
  <si>
    <t>CORDERO CORCINO</t>
  </si>
  <si>
    <t>MANTENIMIENTO</t>
  </si>
  <si>
    <t>PLOMERO</t>
  </si>
  <si>
    <t>402-2096517-8</t>
  </si>
  <si>
    <t xml:space="preserve">JATNNA CAROLINA </t>
  </si>
  <si>
    <t xml:space="preserve">JAQUEZ PERDOMO </t>
  </si>
  <si>
    <t>223-0142693-2</t>
  </si>
  <si>
    <t xml:space="preserve">JENNIFER </t>
  </si>
  <si>
    <t xml:space="preserve"> TORRES ESPINAL</t>
  </si>
  <si>
    <t>200019601271731</t>
  </si>
  <si>
    <t>001-1720081-6</t>
  </si>
  <si>
    <t>JENNIFER ONIDIA</t>
  </si>
  <si>
    <t>SANCHEZ ASTACIO</t>
  </si>
  <si>
    <t>200019602408233</t>
  </si>
  <si>
    <t>002-0179095-3</t>
  </si>
  <si>
    <t xml:space="preserve">JESUA </t>
  </si>
  <si>
    <t xml:space="preserve">MARTINEZ  CAMPUSANO </t>
  </si>
  <si>
    <t>200019603247052</t>
  </si>
  <si>
    <t>224-0071410-5</t>
  </si>
  <si>
    <t xml:space="preserve">JONATHAN </t>
  </si>
  <si>
    <t>FELIZ</t>
  </si>
  <si>
    <t>200019603013052</t>
  </si>
  <si>
    <t>001-1424338-9</t>
  </si>
  <si>
    <t>LILY  MAGALYS</t>
  </si>
  <si>
    <t xml:space="preserve">RAMIREZ INOA </t>
  </si>
  <si>
    <t xml:space="preserve">BANCO DE SANGRE </t>
  </si>
  <si>
    <t xml:space="preserve">FLEBOTOMISTA </t>
  </si>
  <si>
    <t>200011640581406</t>
  </si>
  <si>
    <t>402-2370845-0</t>
  </si>
  <si>
    <t xml:space="preserve">MANUELA CLAUDINA </t>
  </si>
  <si>
    <t>SANCHEZ PAYANO</t>
  </si>
  <si>
    <t xml:space="preserve">PATOLOGIA </t>
  </si>
  <si>
    <t xml:space="preserve">HISTOTECNOLOGA </t>
  </si>
  <si>
    <t>200010301950272</t>
  </si>
  <si>
    <t>093-0045024-5</t>
  </si>
  <si>
    <t xml:space="preserve">MARIA ESPERANZA </t>
  </si>
  <si>
    <t xml:space="preserve">LUGO CAMPUSANO </t>
  </si>
  <si>
    <t>200019601134194</t>
  </si>
  <si>
    <t>001-0337042-5</t>
  </si>
  <si>
    <t xml:space="preserve">MARIBEL AGUSTINA </t>
  </si>
  <si>
    <t xml:space="preserve">SORIANO </t>
  </si>
  <si>
    <t xml:space="preserve">AUXILIAR DE NUTRICION </t>
  </si>
  <si>
    <t xml:space="preserve">COCINA </t>
  </si>
  <si>
    <t>200019603780569</t>
  </si>
  <si>
    <t>402-2546127-2</t>
  </si>
  <si>
    <t xml:space="preserve">MARIVIC </t>
  </si>
  <si>
    <t>MARTINEZ OGANDO</t>
  </si>
  <si>
    <t xml:space="preserve">NOSOCOMIALES </t>
  </si>
  <si>
    <t>001-0481301-9</t>
  </si>
  <si>
    <t xml:space="preserve">MIRIAM LUISA </t>
  </si>
  <si>
    <t>DE LOS SANTOS FERRER</t>
  </si>
  <si>
    <t xml:space="preserve">FISIATRIA </t>
  </si>
  <si>
    <t>FISIOTERAPEUTA</t>
  </si>
  <si>
    <t>200012401999042</t>
  </si>
  <si>
    <t>001-1899451-6</t>
  </si>
  <si>
    <t>NAIROBI  ANNERI</t>
  </si>
  <si>
    <t xml:space="preserve">GUERRERO MOREL </t>
  </si>
  <si>
    <t xml:space="preserve">SUPERVISORA DE SEGURO </t>
  </si>
  <si>
    <t>200019603281667</t>
  </si>
  <si>
    <t>223-0106357-8</t>
  </si>
  <si>
    <t xml:space="preserve">NELISA ESTHER </t>
  </si>
  <si>
    <t>ORTIZ DE LA CRUZ</t>
  </si>
  <si>
    <t>QUIROFANO</t>
  </si>
  <si>
    <t xml:space="preserve">COORD. FARMACIA </t>
  </si>
  <si>
    <t>200011630633833</t>
  </si>
  <si>
    <t>001-1098904-3</t>
  </si>
  <si>
    <t xml:space="preserve">OSVALDO </t>
  </si>
  <si>
    <t xml:space="preserve">ENCARNACION CUEVAS </t>
  </si>
  <si>
    <t>FARMACIA</t>
  </si>
  <si>
    <t xml:space="preserve">AUXILIAR DE FARMACIA </t>
  </si>
  <si>
    <t>402-2099572-0</t>
  </si>
  <si>
    <t xml:space="preserve">PAULINA </t>
  </si>
  <si>
    <t>DE LA CRUZ BRITO</t>
  </si>
  <si>
    <t>200019600918817</t>
  </si>
  <si>
    <t>224-0051470-3</t>
  </si>
  <si>
    <t xml:space="preserve">RAFAEL ELIAS </t>
  </si>
  <si>
    <t>RUIZ NUÑEZ</t>
  </si>
  <si>
    <t xml:space="preserve">ACTIVO FIJO </t>
  </si>
  <si>
    <t xml:space="preserve">ENACARGADO DE ACTIVO FIJOS </t>
  </si>
  <si>
    <t>200019603197277</t>
  </si>
  <si>
    <t>101-0009303-7</t>
  </si>
  <si>
    <t xml:space="preserve">RAMONA  BEYANIRA </t>
  </si>
  <si>
    <t xml:space="preserve">GONZALEZ  VASQUEZ </t>
  </si>
  <si>
    <t>DIRECCION</t>
  </si>
  <si>
    <t xml:space="preserve">PERIODISTA </t>
  </si>
  <si>
    <t>223-0008735-4</t>
  </si>
  <si>
    <t xml:space="preserve">RAMONA </t>
  </si>
  <si>
    <t xml:space="preserve">NIEVE MOTA </t>
  </si>
  <si>
    <t xml:space="preserve">MAYORDOMIA </t>
  </si>
  <si>
    <t>CONSERJE</t>
  </si>
  <si>
    <t>402-2336055-9</t>
  </si>
  <si>
    <t xml:space="preserve">BRAVO LEONARDO </t>
  </si>
  <si>
    <t xml:space="preserve">SECRETARIA  </t>
  </si>
  <si>
    <t xml:space="preserve">DIRECION </t>
  </si>
  <si>
    <t>018-0067572-8</t>
  </si>
  <si>
    <t xml:space="preserve">REBECA DELINA </t>
  </si>
  <si>
    <t xml:space="preserve">ROSARIO ESPINOSA </t>
  </si>
  <si>
    <t>200019603780293</t>
  </si>
  <si>
    <t>001-1723937-6</t>
  </si>
  <si>
    <t>ROSA ANGELINA</t>
  </si>
  <si>
    <t xml:space="preserve">GUZMAN DE LA CRUZ </t>
  </si>
  <si>
    <t>200019601188599</t>
  </si>
  <si>
    <t>001-1425220-8</t>
  </si>
  <si>
    <t xml:space="preserve">ROSELYN  </t>
  </si>
  <si>
    <t>SOSA BERAS</t>
  </si>
  <si>
    <t xml:space="preserve">NUTRICION </t>
  </si>
  <si>
    <t>AUXILIAR DE NUTRICION</t>
  </si>
  <si>
    <t>001-1779427-1</t>
  </si>
  <si>
    <t xml:space="preserve">SANTA VIRGINIA </t>
  </si>
  <si>
    <t>CABRERA HERNANDEZ</t>
  </si>
  <si>
    <t>200019603272726</t>
  </si>
  <si>
    <t>402-2008596-9</t>
  </si>
  <si>
    <t>SUJEILIS</t>
  </si>
  <si>
    <t xml:space="preserve">SABRINA FERNANDEZ </t>
  </si>
  <si>
    <t xml:space="preserve">CONSERJE </t>
  </si>
  <si>
    <t>200012660054690</t>
  </si>
  <si>
    <t>049-0082598-7</t>
  </si>
  <si>
    <t xml:space="preserve">WENDY MARINA </t>
  </si>
  <si>
    <t xml:space="preserve">PEREZ MORONTA </t>
  </si>
  <si>
    <t xml:space="preserve">MEDICO SONOGRAFISTA </t>
  </si>
  <si>
    <t>001-0225668-2</t>
  </si>
  <si>
    <t xml:space="preserve">YONIBIO </t>
  </si>
  <si>
    <t xml:space="preserve">MUÑOZ ROCHE </t>
  </si>
  <si>
    <t xml:space="preserve">AYUDANTE DE MANTENIMIENTO </t>
  </si>
  <si>
    <t>200019601762396</t>
  </si>
  <si>
    <t>001-1349930-5</t>
  </si>
  <si>
    <t xml:space="preserve">YOARA FRANCISCA </t>
  </si>
  <si>
    <t xml:space="preserve">PEREZ PEÑA </t>
  </si>
  <si>
    <t>TECNICO DE TOMOGRAFIA</t>
  </si>
  <si>
    <t>001-0008453-2</t>
  </si>
  <si>
    <t xml:space="preserve">ZENEIDA </t>
  </si>
  <si>
    <t xml:space="preserve">ESPINAL </t>
  </si>
  <si>
    <t>TOTAL GENERAL</t>
  </si>
  <si>
    <t xml:space="preserve">SERVICIO NACIONAL DE SALUD </t>
  </si>
  <si>
    <t xml:space="preserve">DIRECCIÓN DE FISCALIZACIÓN Y CONTROL </t>
  </si>
  <si>
    <t>NÓMINA COMPENSACIÓN  SERVICIOS DE SEGURIDAD</t>
  </si>
  <si>
    <t xml:space="preserve">ESTABLECIMIENTO:HOSPITAL INFANTIL DR. ROBER REID CABRAL </t>
  </si>
  <si>
    <t>MES :AGOSTO</t>
  </si>
  <si>
    <t>AÑO:2022</t>
  </si>
  <si>
    <t xml:space="preserve">SRS:METROPOLITANA </t>
  </si>
  <si>
    <t xml:space="preserve">FONDO:VENTA DE SERVICIOS </t>
  </si>
  <si>
    <t>CTA. OBJETAL:2122-08</t>
  </si>
  <si>
    <t>NO</t>
  </si>
  <si>
    <t xml:space="preserve">NOMBRES </t>
  </si>
  <si>
    <t xml:space="preserve">APELLIDOS </t>
  </si>
  <si>
    <t xml:space="preserve">CEDULAS </t>
  </si>
  <si>
    <t>CARGO</t>
  </si>
  <si>
    <t xml:space="preserve">FECHA DE INGRESO </t>
  </si>
  <si>
    <t>DERTAMENTO /AREA</t>
  </si>
  <si>
    <t xml:space="preserve">SUELDO MENSUAL </t>
  </si>
  <si>
    <t>ANGELA</t>
  </si>
  <si>
    <t>EUSEBIO</t>
  </si>
  <si>
    <t>001-1715099-5</t>
  </si>
  <si>
    <t>PSICOLOGA TERAPISTA AVA</t>
  </si>
  <si>
    <t xml:space="preserve">SALUD MENTAL </t>
  </si>
  <si>
    <t xml:space="preserve">JOSE LUIS </t>
  </si>
  <si>
    <t xml:space="preserve">REYES SILFA </t>
  </si>
  <si>
    <t>108-0007627-4</t>
  </si>
  <si>
    <t xml:space="preserve">VIGILANTE </t>
  </si>
  <si>
    <t>SEGURIDAD</t>
  </si>
  <si>
    <t>JUAN CARLOS</t>
  </si>
  <si>
    <t>AQUINO PANIAGUA</t>
  </si>
  <si>
    <t>016-0017602-6</t>
  </si>
  <si>
    <t xml:space="preserve">LAYDA </t>
  </si>
  <si>
    <t>VALDEZ  JIMENEZ</t>
  </si>
  <si>
    <t>016-0009413-8</t>
  </si>
  <si>
    <t xml:space="preserve">SUPERVISORA DE LIMPIEZA </t>
  </si>
  <si>
    <t>PEDRO LUIS</t>
  </si>
  <si>
    <t>CARVAJAL</t>
  </si>
  <si>
    <t>022-0029829-3</t>
  </si>
  <si>
    <t>ALBIN ALEXANDER</t>
  </si>
  <si>
    <t xml:space="preserve">FELIZ RODRIGUEZ </t>
  </si>
  <si>
    <t>010-0099147-9</t>
  </si>
  <si>
    <t xml:space="preserve">FERNANDITO </t>
  </si>
  <si>
    <t>ALCANTARA</t>
  </si>
  <si>
    <t>016-0013067-6</t>
  </si>
  <si>
    <t>GARIBALDY</t>
  </si>
  <si>
    <t>LUCIANO TAVERAS</t>
  </si>
  <si>
    <t>223-0098739-7</t>
  </si>
  <si>
    <t>TECNICO DE YESO</t>
  </si>
  <si>
    <t>JANSEL ANTONIO</t>
  </si>
  <si>
    <t>LUNA TEJADA</t>
  </si>
  <si>
    <t>223-0152726-7</t>
  </si>
  <si>
    <t xml:space="preserve">MONTO MENSUAL DE NOMINA </t>
  </si>
  <si>
    <t xml:space="preserve">NOTA: EL VALOR A CONTEMPLAR ES EL SUELDO BRUTO (SIN INCENTIVOS O DESCUENTOS) </t>
  </si>
  <si>
    <t xml:space="preserve">LIC. JESUS POLANCO PEREZ </t>
  </si>
  <si>
    <t xml:space="preserve">DR. CLEMENTE TERRERO </t>
  </si>
  <si>
    <t>ADMINISTRADOR</t>
  </si>
  <si>
    <t>DIRECTOR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</si>
</sst>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(&quot;RD$&quot;* #,##0.00_);_(&quot;RD$&quot;* \(#,##0.00\);_(&quot;RD$&quot;* &quot;-&quot;??_);_(@_)"/>
    <numFmt numFmtId="177" formatCode="_(&quot;RD$&quot;* #,##0_);_(&quot;RD$&quot;* \(#,##0\);_(&quot;RD$&quot;* &quot;-&quot;_);_(@_)"/>
    <numFmt numFmtId="178" formatCode="&quot;RD$&quot;#,##0.00"/>
  </numFmts>
  <fonts count="50">
    <font>
      <sz val="10"/>
      <name val="Arial"/>
      <family val="2"/>
    </font>
    <font>
      <sz val="11"/>
      <name val="Calibri"/>
      <family val="2"/>
    </font>
    <font>
      <b/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3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23"/>
      <name val="Cambria"/>
      <family val="1"/>
    </font>
    <font>
      <i/>
      <sz val="11"/>
      <color indexed="23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1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6699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8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46" fillId="0" borderId="0" xfId="0" applyFont="1" applyAlignment="1">
      <alignment horizontal="center"/>
    </xf>
    <xf numFmtId="0" fontId="0" fillId="0" borderId="0" xfId="0" applyFont="1" applyAlignment="1">
      <alignment/>
    </xf>
    <xf numFmtId="0" fontId="30" fillId="7" borderId="10" xfId="0" applyFont="1" applyFill="1" applyBorder="1" applyAlignment="1">
      <alignment wrapText="1"/>
    </xf>
    <xf numFmtId="0" fontId="46" fillId="7" borderId="10" xfId="0" applyFont="1" applyFill="1" applyBorder="1" applyAlignment="1">
      <alignment wrapText="1"/>
    </xf>
    <xf numFmtId="0" fontId="30" fillId="33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left"/>
    </xf>
    <xf numFmtId="0" fontId="0" fillId="0" borderId="10" xfId="0" applyFont="1" applyBorder="1" applyAlignment="1">
      <alignment horizontal="left"/>
    </xf>
    <xf numFmtId="49" fontId="1" fillId="0" borderId="11" xfId="0" applyNumberFormat="1" applyFont="1" applyBorder="1" applyAlignment="1">
      <alignment/>
    </xf>
    <xf numFmtId="14" fontId="1" fillId="0" borderId="10" xfId="0" applyNumberFormat="1" applyFont="1" applyBorder="1" applyAlignment="1">
      <alignment horizontal="left"/>
    </xf>
    <xf numFmtId="49" fontId="0" fillId="33" borderId="10" xfId="0" applyNumberFormat="1" applyFont="1" applyFill="1" applyBorder="1" applyAlignment="1">
      <alignment horizontal="left"/>
    </xf>
    <xf numFmtId="178" fontId="0" fillId="33" borderId="10" xfId="51" applyNumberFormat="1" applyFont="1" applyFill="1" applyBorder="1" applyAlignment="1">
      <alignment horizontal="right"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left"/>
    </xf>
    <xf numFmtId="0" fontId="0" fillId="33" borderId="11" xfId="0" applyFont="1" applyFill="1" applyBorder="1" applyAlignment="1">
      <alignment/>
    </xf>
    <xf numFmtId="14" fontId="0" fillId="33" borderId="10" xfId="51" applyNumberFormat="1" applyFont="1" applyFill="1" applyBorder="1" applyAlignment="1">
      <alignment horizontal="left"/>
    </xf>
    <xf numFmtId="0" fontId="0" fillId="33" borderId="11" xfId="0" applyFont="1" applyFill="1" applyBorder="1" applyAlignment="1">
      <alignment horizontal="left"/>
    </xf>
    <xf numFmtId="178" fontId="0" fillId="33" borderId="10" xfId="51" applyNumberFormat="1" applyFont="1" applyFill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171" fontId="0" fillId="0" borderId="10" xfId="51" applyNumberFormat="1" applyFont="1" applyBorder="1" applyAlignment="1">
      <alignment wrapText="1"/>
    </xf>
    <xf numFmtId="178" fontId="0" fillId="0" borderId="10" xfId="51" applyNumberFormat="1" applyFont="1" applyBorder="1" applyAlignment="1">
      <alignment wrapText="1"/>
    </xf>
    <xf numFmtId="0" fontId="46" fillId="0" borderId="12" xfId="0" applyFont="1" applyBorder="1" applyAlignment="1">
      <alignment horizontal="center"/>
    </xf>
    <xf numFmtId="0" fontId="46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2" fillId="6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  <xf numFmtId="0" fontId="0" fillId="6" borderId="10" xfId="0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left"/>
    </xf>
    <xf numFmtId="0" fontId="27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33" borderId="10" xfId="0" applyFont="1" applyFill="1" applyBorder="1" applyAlignment="1">
      <alignment horizontal="center" vertical="center" wrapText="1"/>
    </xf>
    <xf numFmtId="49" fontId="47" fillId="33" borderId="10" xfId="0" applyNumberFormat="1" applyFont="1" applyFill="1" applyBorder="1" applyAlignment="1">
      <alignment horizontal="left"/>
    </xf>
    <xf numFmtId="0" fontId="47" fillId="33" borderId="10" xfId="0" applyFont="1" applyFill="1" applyBorder="1" applyAlignment="1">
      <alignment/>
    </xf>
    <xf numFmtId="49" fontId="27" fillId="33" borderId="10" xfId="0" applyNumberFormat="1" applyFont="1" applyFill="1" applyBorder="1" applyAlignment="1">
      <alignment horizontal="left"/>
    </xf>
    <xf numFmtId="0" fontId="47" fillId="33" borderId="10" xfId="0" applyFont="1" applyFill="1" applyBorder="1" applyAlignment="1">
      <alignment horizontal="center"/>
    </xf>
    <xf numFmtId="0" fontId="27" fillId="0" borderId="10" xfId="0" applyFont="1" applyBorder="1" applyAlignment="1">
      <alignment/>
    </xf>
    <xf numFmtId="1" fontId="47" fillId="33" borderId="10" xfId="0" applyNumberFormat="1" applyFont="1" applyFill="1" applyBorder="1" applyAlignment="1">
      <alignment horizontal="left" vertical="center" wrapText="1"/>
    </xf>
    <xf numFmtId="0" fontId="47" fillId="33" borderId="10" xfId="0" applyFont="1" applyFill="1" applyBorder="1" applyAlignment="1">
      <alignment horizontal="left" vertical="center" wrapText="1"/>
    </xf>
    <xf numFmtId="0" fontId="47" fillId="33" borderId="10" xfId="0" applyFont="1" applyFill="1" applyBorder="1" applyAlignment="1">
      <alignment horizontal="justify" vertical="center" wrapText="1"/>
    </xf>
    <xf numFmtId="0" fontId="2" fillId="35" borderId="10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/>
    </xf>
    <xf numFmtId="14" fontId="47" fillId="33" borderId="10" xfId="0" applyNumberFormat="1" applyFont="1" applyFill="1" applyBorder="1" applyAlignment="1">
      <alignment/>
    </xf>
    <xf numFmtId="171" fontId="47" fillId="33" borderId="10" xfId="49" applyNumberFormat="1" applyFont="1" applyFill="1" applyBorder="1" applyAlignment="1">
      <alignment/>
    </xf>
    <xf numFmtId="4" fontId="0" fillId="6" borderId="10" xfId="0" applyNumberFormat="1" applyFont="1" applyFill="1" applyBorder="1" applyAlignment="1">
      <alignment horizontal="right" vertical="center"/>
    </xf>
    <xf numFmtId="171" fontId="47" fillId="33" borderId="10" xfId="49" applyNumberFormat="1" applyFont="1" applyFill="1" applyBorder="1" applyAlignment="1">
      <alignment horizontal="right"/>
    </xf>
    <xf numFmtId="171" fontId="27" fillId="33" borderId="10" xfId="49" applyNumberFormat="1" applyFont="1" applyFill="1" applyBorder="1" applyAlignment="1">
      <alignment horizontal="right"/>
    </xf>
    <xf numFmtId="4" fontId="2" fillId="35" borderId="10" xfId="0" applyNumberFormat="1" applyFont="1" applyFill="1" applyBorder="1" applyAlignment="1">
      <alignment horizontal="right" vertical="center"/>
    </xf>
    <xf numFmtId="4" fontId="2" fillId="6" borderId="10" xfId="0" applyNumberFormat="1" applyFont="1" applyFill="1" applyBorder="1" applyAlignment="1">
      <alignment horizontal="right" vertical="center"/>
    </xf>
    <xf numFmtId="1" fontId="28" fillId="6" borderId="10" xfId="0" applyNumberFormat="1" applyFont="1" applyFill="1" applyBorder="1" applyAlignment="1">
      <alignment horizontal="left" vertical="center" wrapText="1"/>
    </xf>
    <xf numFmtId="1" fontId="28" fillId="36" borderId="10" xfId="0" applyNumberFormat="1" applyFont="1" applyFill="1" applyBorder="1" applyAlignment="1">
      <alignment horizontal="left" vertical="center" wrapText="1"/>
    </xf>
    <xf numFmtId="49" fontId="28" fillId="6" borderId="10" xfId="55" applyNumberFormat="1" applyFont="1" applyFill="1" applyBorder="1" applyAlignment="1">
      <alignment horizontal="left"/>
      <protection/>
    </xf>
    <xf numFmtId="49" fontId="48" fillId="6" borderId="10" xfId="0" applyNumberFormat="1" applyFont="1" applyFill="1" applyBorder="1" applyAlignment="1">
      <alignment/>
    </xf>
    <xf numFmtId="1" fontId="48" fillId="6" borderId="10" xfId="0" applyNumberFormat="1" applyFont="1" applyFill="1" applyBorder="1" applyAlignment="1">
      <alignment horizontal="left" vertical="center" wrapText="1"/>
    </xf>
    <xf numFmtId="49" fontId="48" fillId="6" borderId="10" xfId="55" applyNumberFormat="1" applyFont="1" applyFill="1" applyBorder="1" applyAlignment="1">
      <alignment horizontal="left"/>
      <protection/>
    </xf>
    <xf numFmtId="1" fontId="48" fillId="36" borderId="10" xfId="0" applyNumberFormat="1" applyFont="1" applyFill="1" applyBorder="1" applyAlignment="1">
      <alignment horizontal="left" vertical="center" wrapText="1"/>
    </xf>
    <xf numFmtId="49" fontId="28" fillId="6" borderId="10" xfId="0" applyNumberFormat="1" applyFont="1" applyFill="1" applyBorder="1" applyAlignment="1">
      <alignment/>
    </xf>
    <xf numFmtId="1" fontId="48" fillId="6" borderId="10" xfId="0" applyNumberFormat="1" applyFont="1" applyFill="1" applyBorder="1" applyAlignment="1">
      <alignment horizontal="left"/>
    </xf>
    <xf numFmtId="1" fontId="28" fillId="6" borderId="10" xfId="0" applyNumberFormat="1" applyFont="1" applyFill="1" applyBorder="1" applyAlignment="1">
      <alignment horizontal="left"/>
    </xf>
    <xf numFmtId="1" fontId="48" fillId="6" borderId="10" xfId="57" applyNumberFormat="1" applyFont="1" applyFill="1" applyBorder="1" applyAlignment="1">
      <alignment horizontal="left" vertical="center"/>
      <protection/>
    </xf>
    <xf numFmtId="0" fontId="2" fillId="37" borderId="13" xfId="0" applyFont="1" applyFill="1" applyBorder="1" applyAlignment="1">
      <alignment horizontal="center" vertical="top" wrapText="1"/>
    </xf>
    <xf numFmtId="0" fontId="2" fillId="37" borderId="14" xfId="0" applyFont="1" applyFill="1" applyBorder="1" applyAlignment="1">
      <alignment horizontal="center" vertical="top" wrapText="1"/>
    </xf>
    <xf numFmtId="0" fontId="2" fillId="37" borderId="15" xfId="0" applyFont="1" applyFill="1" applyBorder="1" applyAlignment="1">
      <alignment horizontal="center" vertical="top" wrapText="1"/>
    </xf>
    <xf numFmtId="0" fontId="4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0" xfId="0" applyBorder="1" applyAlignment="1">
      <alignment horizontal="right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10" xfId="55"/>
    <cellStyle name="Normal 2" xfId="56"/>
    <cellStyle name="Normal 3 10" xfId="57"/>
    <cellStyle name="Notas" xfId="58"/>
    <cellStyle name="Percent" xfId="59"/>
    <cellStyle name="Porcentual 2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dxfs count="12">
    <dxf>
      <font>
        <b val="0"/>
        <i val="0"/>
        <u val="none"/>
        <strike val="0"/>
        <sz val="10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color rgb="FF80008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1495425</xdr:colOff>
      <xdr:row>11</xdr:row>
      <xdr:rowOff>57150</xdr:rowOff>
    </xdr:from>
    <xdr:to>
      <xdr:col>2</xdr:col>
      <xdr:colOff>1524000</xdr:colOff>
      <xdr:row>11</xdr:row>
      <xdr:rowOff>66675</xdr:rowOff>
    </xdr:to>
    <xdr:pic>
      <xdr:nvPicPr>
        <xdr:cNvPr id="1" name="Picture 1" descr="http://www.hirrc.org/imagenes/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2295525"/>
          <a:ext cx="20669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304800</xdr:colOff>
      <xdr:row>11</xdr:row>
      <xdr:rowOff>0</xdr:rowOff>
    </xdr:from>
    <xdr:to>
      <xdr:col>1</xdr:col>
      <xdr:colOff>1809750</xdr:colOff>
      <xdr:row>11</xdr:row>
      <xdr:rowOff>9525</xdr:rowOff>
    </xdr:to>
    <xdr:pic>
      <xdr:nvPicPr>
        <xdr:cNvPr id="2" name="Picture 1" descr="http://www.hirrc.org/imagenes/log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2238375"/>
          <a:ext cx="1809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304800</xdr:colOff>
      <xdr:row>11</xdr:row>
      <xdr:rowOff>0</xdr:rowOff>
    </xdr:from>
    <xdr:to>
      <xdr:col>2</xdr:col>
      <xdr:colOff>28575</xdr:colOff>
      <xdr:row>11</xdr:row>
      <xdr:rowOff>9525</xdr:rowOff>
    </xdr:to>
    <xdr:pic>
      <xdr:nvPicPr>
        <xdr:cNvPr id="3" name="Picture 1" descr="http://www.hirrc.org/imagenes/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2238375"/>
          <a:ext cx="20669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304800</xdr:colOff>
      <xdr:row>11</xdr:row>
      <xdr:rowOff>0</xdr:rowOff>
    </xdr:from>
    <xdr:to>
      <xdr:col>2</xdr:col>
      <xdr:colOff>28575</xdr:colOff>
      <xdr:row>11</xdr:row>
      <xdr:rowOff>9525</xdr:rowOff>
    </xdr:to>
    <xdr:pic>
      <xdr:nvPicPr>
        <xdr:cNvPr id="4" name="Picture 1" descr="http://www.hirrc.org/imagenes/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2238375"/>
          <a:ext cx="20669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304800</xdr:colOff>
      <xdr:row>11</xdr:row>
      <xdr:rowOff>0</xdr:rowOff>
    </xdr:from>
    <xdr:to>
      <xdr:col>1</xdr:col>
      <xdr:colOff>1809750</xdr:colOff>
      <xdr:row>11</xdr:row>
      <xdr:rowOff>9525</xdr:rowOff>
    </xdr:to>
    <xdr:pic>
      <xdr:nvPicPr>
        <xdr:cNvPr id="5" name="Picture 1" descr="http://www.hirrc.org/imagenes/log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2238375"/>
          <a:ext cx="1809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304800</xdr:colOff>
      <xdr:row>11</xdr:row>
      <xdr:rowOff>0</xdr:rowOff>
    </xdr:from>
    <xdr:to>
      <xdr:col>2</xdr:col>
      <xdr:colOff>28575</xdr:colOff>
      <xdr:row>11</xdr:row>
      <xdr:rowOff>9525</xdr:rowOff>
    </xdr:to>
    <xdr:pic>
      <xdr:nvPicPr>
        <xdr:cNvPr id="6" name="Picture 1" descr="http://www.hirrc.org/imagenes/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2238375"/>
          <a:ext cx="20669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304800</xdr:colOff>
      <xdr:row>11</xdr:row>
      <xdr:rowOff>0</xdr:rowOff>
    </xdr:from>
    <xdr:to>
      <xdr:col>1</xdr:col>
      <xdr:colOff>1809750</xdr:colOff>
      <xdr:row>11</xdr:row>
      <xdr:rowOff>9525</xdr:rowOff>
    </xdr:to>
    <xdr:pic>
      <xdr:nvPicPr>
        <xdr:cNvPr id="7" name="Picture 1" descr="http://www.hirrc.org/imagenes/log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2238375"/>
          <a:ext cx="1809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304800</xdr:colOff>
      <xdr:row>11</xdr:row>
      <xdr:rowOff>0</xdr:rowOff>
    </xdr:from>
    <xdr:to>
      <xdr:col>2</xdr:col>
      <xdr:colOff>28575</xdr:colOff>
      <xdr:row>11</xdr:row>
      <xdr:rowOff>9525</xdr:rowOff>
    </xdr:to>
    <xdr:pic>
      <xdr:nvPicPr>
        <xdr:cNvPr id="8" name="Picture 1" descr="http://www.hirrc.org/imagenes/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2238375"/>
          <a:ext cx="20669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457200</xdr:colOff>
      <xdr:row>17</xdr:row>
      <xdr:rowOff>0</xdr:rowOff>
    </xdr:from>
    <xdr:to>
      <xdr:col>2</xdr:col>
      <xdr:colOff>1219200</xdr:colOff>
      <xdr:row>17</xdr:row>
      <xdr:rowOff>9525</xdr:rowOff>
    </xdr:to>
    <xdr:pic>
      <xdr:nvPicPr>
        <xdr:cNvPr id="9" name="Picture 1" descr="http://www.hirrc.org/imagenes/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381375"/>
          <a:ext cx="762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600075</xdr:colOff>
      <xdr:row>17</xdr:row>
      <xdr:rowOff>0</xdr:rowOff>
    </xdr:from>
    <xdr:to>
      <xdr:col>2</xdr:col>
      <xdr:colOff>1219200</xdr:colOff>
      <xdr:row>17</xdr:row>
      <xdr:rowOff>9525</xdr:rowOff>
    </xdr:to>
    <xdr:pic>
      <xdr:nvPicPr>
        <xdr:cNvPr id="10" name="Picture 1" descr="http://www.hirrc.org/imagenes/log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43225" y="3381375"/>
          <a:ext cx="6191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457200</xdr:colOff>
      <xdr:row>17</xdr:row>
      <xdr:rowOff>0</xdr:rowOff>
    </xdr:from>
    <xdr:to>
      <xdr:col>2</xdr:col>
      <xdr:colOff>1219200</xdr:colOff>
      <xdr:row>17</xdr:row>
      <xdr:rowOff>9525</xdr:rowOff>
    </xdr:to>
    <xdr:pic>
      <xdr:nvPicPr>
        <xdr:cNvPr id="11" name="Picture 1" descr="http://www.hirrc.org/imagenes/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381375"/>
          <a:ext cx="762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600075</xdr:colOff>
      <xdr:row>17</xdr:row>
      <xdr:rowOff>0</xdr:rowOff>
    </xdr:from>
    <xdr:to>
      <xdr:col>2</xdr:col>
      <xdr:colOff>1219200</xdr:colOff>
      <xdr:row>17</xdr:row>
      <xdr:rowOff>9525</xdr:rowOff>
    </xdr:to>
    <xdr:pic>
      <xdr:nvPicPr>
        <xdr:cNvPr id="12" name="Picture 1" descr="http://www.hirrc.org/imagenes/log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43225" y="3381375"/>
          <a:ext cx="6191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457200</xdr:colOff>
      <xdr:row>17</xdr:row>
      <xdr:rowOff>0</xdr:rowOff>
    </xdr:from>
    <xdr:to>
      <xdr:col>2</xdr:col>
      <xdr:colOff>1219200</xdr:colOff>
      <xdr:row>17</xdr:row>
      <xdr:rowOff>9525</xdr:rowOff>
    </xdr:to>
    <xdr:pic>
      <xdr:nvPicPr>
        <xdr:cNvPr id="13" name="Picture 1" descr="http://www.hirrc.org/imagenes/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381375"/>
          <a:ext cx="762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457200</xdr:colOff>
      <xdr:row>17</xdr:row>
      <xdr:rowOff>0</xdr:rowOff>
    </xdr:from>
    <xdr:to>
      <xdr:col>2</xdr:col>
      <xdr:colOff>1219200</xdr:colOff>
      <xdr:row>17</xdr:row>
      <xdr:rowOff>9525</xdr:rowOff>
    </xdr:to>
    <xdr:pic>
      <xdr:nvPicPr>
        <xdr:cNvPr id="14" name="Picture 1" descr="http://www.hirrc.org/imagenes/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381375"/>
          <a:ext cx="762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600075</xdr:colOff>
      <xdr:row>17</xdr:row>
      <xdr:rowOff>0</xdr:rowOff>
    </xdr:from>
    <xdr:to>
      <xdr:col>2</xdr:col>
      <xdr:colOff>1219200</xdr:colOff>
      <xdr:row>17</xdr:row>
      <xdr:rowOff>9525</xdr:rowOff>
    </xdr:to>
    <xdr:pic>
      <xdr:nvPicPr>
        <xdr:cNvPr id="15" name="Picture 1" descr="http://www.hirrc.org/imagenes/log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43225" y="3381375"/>
          <a:ext cx="6191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457200</xdr:colOff>
      <xdr:row>17</xdr:row>
      <xdr:rowOff>0</xdr:rowOff>
    </xdr:from>
    <xdr:to>
      <xdr:col>2</xdr:col>
      <xdr:colOff>1219200</xdr:colOff>
      <xdr:row>17</xdr:row>
      <xdr:rowOff>9525</xdr:rowOff>
    </xdr:to>
    <xdr:pic>
      <xdr:nvPicPr>
        <xdr:cNvPr id="16" name="Picture 1" descr="http://www.hirrc.org/imagenes/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381375"/>
          <a:ext cx="762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600075</xdr:colOff>
      <xdr:row>17</xdr:row>
      <xdr:rowOff>0</xdr:rowOff>
    </xdr:from>
    <xdr:to>
      <xdr:col>2</xdr:col>
      <xdr:colOff>1219200</xdr:colOff>
      <xdr:row>17</xdr:row>
      <xdr:rowOff>9525</xdr:rowOff>
    </xdr:to>
    <xdr:pic>
      <xdr:nvPicPr>
        <xdr:cNvPr id="17" name="Picture 1" descr="http://www.hirrc.org/imagenes/log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43225" y="3381375"/>
          <a:ext cx="6191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457200</xdr:colOff>
      <xdr:row>17</xdr:row>
      <xdr:rowOff>0</xdr:rowOff>
    </xdr:from>
    <xdr:to>
      <xdr:col>2</xdr:col>
      <xdr:colOff>1219200</xdr:colOff>
      <xdr:row>17</xdr:row>
      <xdr:rowOff>9525</xdr:rowOff>
    </xdr:to>
    <xdr:pic>
      <xdr:nvPicPr>
        <xdr:cNvPr id="18" name="Picture 1" descr="http://www.hirrc.org/imagenes/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381375"/>
          <a:ext cx="762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457200</xdr:colOff>
      <xdr:row>17</xdr:row>
      <xdr:rowOff>0</xdr:rowOff>
    </xdr:from>
    <xdr:to>
      <xdr:col>2</xdr:col>
      <xdr:colOff>1219200</xdr:colOff>
      <xdr:row>17</xdr:row>
      <xdr:rowOff>9525</xdr:rowOff>
    </xdr:to>
    <xdr:pic>
      <xdr:nvPicPr>
        <xdr:cNvPr id="19" name="Picture 1" descr="http://www.hirrc.org/imagenes/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381375"/>
          <a:ext cx="762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600075</xdr:colOff>
      <xdr:row>17</xdr:row>
      <xdr:rowOff>0</xdr:rowOff>
    </xdr:from>
    <xdr:to>
      <xdr:col>2</xdr:col>
      <xdr:colOff>1219200</xdr:colOff>
      <xdr:row>17</xdr:row>
      <xdr:rowOff>9525</xdr:rowOff>
    </xdr:to>
    <xdr:pic>
      <xdr:nvPicPr>
        <xdr:cNvPr id="20" name="Picture 1" descr="http://www.hirrc.org/imagenes/log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43225" y="3381375"/>
          <a:ext cx="6191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457200</xdr:colOff>
      <xdr:row>17</xdr:row>
      <xdr:rowOff>0</xdr:rowOff>
    </xdr:from>
    <xdr:to>
      <xdr:col>2</xdr:col>
      <xdr:colOff>1219200</xdr:colOff>
      <xdr:row>17</xdr:row>
      <xdr:rowOff>9525</xdr:rowOff>
    </xdr:to>
    <xdr:pic>
      <xdr:nvPicPr>
        <xdr:cNvPr id="21" name="Picture 1" descr="http://www.hirrc.org/imagenes/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381375"/>
          <a:ext cx="762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457200</xdr:colOff>
      <xdr:row>17</xdr:row>
      <xdr:rowOff>0</xdr:rowOff>
    </xdr:from>
    <xdr:to>
      <xdr:col>2</xdr:col>
      <xdr:colOff>1219200</xdr:colOff>
      <xdr:row>17</xdr:row>
      <xdr:rowOff>9525</xdr:rowOff>
    </xdr:to>
    <xdr:pic>
      <xdr:nvPicPr>
        <xdr:cNvPr id="22" name="Picture 1" descr="http://www.hirrc.org/imagenes/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381375"/>
          <a:ext cx="762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600075</xdr:colOff>
      <xdr:row>17</xdr:row>
      <xdr:rowOff>0</xdr:rowOff>
    </xdr:from>
    <xdr:to>
      <xdr:col>2</xdr:col>
      <xdr:colOff>1219200</xdr:colOff>
      <xdr:row>17</xdr:row>
      <xdr:rowOff>9525</xdr:rowOff>
    </xdr:to>
    <xdr:pic>
      <xdr:nvPicPr>
        <xdr:cNvPr id="23" name="Picture 1" descr="http://www.hirrc.org/imagenes/log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43225" y="3381375"/>
          <a:ext cx="6191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457200</xdr:colOff>
      <xdr:row>17</xdr:row>
      <xdr:rowOff>0</xdr:rowOff>
    </xdr:from>
    <xdr:to>
      <xdr:col>2</xdr:col>
      <xdr:colOff>1219200</xdr:colOff>
      <xdr:row>17</xdr:row>
      <xdr:rowOff>9525</xdr:rowOff>
    </xdr:to>
    <xdr:pic>
      <xdr:nvPicPr>
        <xdr:cNvPr id="24" name="Picture 1" descr="http://www.hirrc.org/imagenes/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381375"/>
          <a:ext cx="762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600075</xdr:colOff>
      <xdr:row>17</xdr:row>
      <xdr:rowOff>0</xdr:rowOff>
    </xdr:from>
    <xdr:to>
      <xdr:col>2</xdr:col>
      <xdr:colOff>1219200</xdr:colOff>
      <xdr:row>17</xdr:row>
      <xdr:rowOff>9525</xdr:rowOff>
    </xdr:to>
    <xdr:pic>
      <xdr:nvPicPr>
        <xdr:cNvPr id="25" name="Picture 1" descr="http://www.hirrc.org/imagenes/log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43225" y="3381375"/>
          <a:ext cx="6191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457200</xdr:colOff>
      <xdr:row>17</xdr:row>
      <xdr:rowOff>0</xdr:rowOff>
    </xdr:from>
    <xdr:to>
      <xdr:col>2</xdr:col>
      <xdr:colOff>1219200</xdr:colOff>
      <xdr:row>17</xdr:row>
      <xdr:rowOff>9525</xdr:rowOff>
    </xdr:to>
    <xdr:pic>
      <xdr:nvPicPr>
        <xdr:cNvPr id="26" name="Picture 1" descr="http://www.hirrc.org/imagenes/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381375"/>
          <a:ext cx="762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428625</xdr:colOff>
      <xdr:row>17</xdr:row>
      <xdr:rowOff>38100</xdr:rowOff>
    </xdr:from>
    <xdr:to>
      <xdr:col>1</xdr:col>
      <xdr:colOff>1190625</xdr:colOff>
      <xdr:row>17</xdr:row>
      <xdr:rowOff>47625</xdr:rowOff>
    </xdr:to>
    <xdr:pic>
      <xdr:nvPicPr>
        <xdr:cNvPr id="27" name="Picture 1" descr="http://www.hirrc.org/imagenes/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3419475"/>
          <a:ext cx="762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600075</xdr:colOff>
      <xdr:row>17</xdr:row>
      <xdr:rowOff>0</xdr:rowOff>
    </xdr:from>
    <xdr:to>
      <xdr:col>1</xdr:col>
      <xdr:colOff>1219200</xdr:colOff>
      <xdr:row>17</xdr:row>
      <xdr:rowOff>9525</xdr:rowOff>
    </xdr:to>
    <xdr:pic>
      <xdr:nvPicPr>
        <xdr:cNvPr id="28" name="Picture 1" descr="http://www.hirrc.org/imagenes/log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" y="3381375"/>
          <a:ext cx="6191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457200</xdr:colOff>
      <xdr:row>17</xdr:row>
      <xdr:rowOff>0</xdr:rowOff>
    </xdr:from>
    <xdr:to>
      <xdr:col>1</xdr:col>
      <xdr:colOff>1219200</xdr:colOff>
      <xdr:row>17</xdr:row>
      <xdr:rowOff>9525</xdr:rowOff>
    </xdr:to>
    <xdr:pic>
      <xdr:nvPicPr>
        <xdr:cNvPr id="29" name="Picture 1" descr="http://www.hirrc.org/imagenes/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3381375"/>
          <a:ext cx="762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600075</xdr:colOff>
      <xdr:row>17</xdr:row>
      <xdr:rowOff>0</xdr:rowOff>
    </xdr:from>
    <xdr:to>
      <xdr:col>1</xdr:col>
      <xdr:colOff>1219200</xdr:colOff>
      <xdr:row>17</xdr:row>
      <xdr:rowOff>9525</xdr:rowOff>
    </xdr:to>
    <xdr:pic>
      <xdr:nvPicPr>
        <xdr:cNvPr id="30" name="Picture 1" descr="http://www.hirrc.org/imagenes/log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" y="3381375"/>
          <a:ext cx="6191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457200</xdr:colOff>
      <xdr:row>17</xdr:row>
      <xdr:rowOff>0</xdr:rowOff>
    </xdr:from>
    <xdr:to>
      <xdr:col>1</xdr:col>
      <xdr:colOff>1219200</xdr:colOff>
      <xdr:row>17</xdr:row>
      <xdr:rowOff>9525</xdr:rowOff>
    </xdr:to>
    <xdr:pic>
      <xdr:nvPicPr>
        <xdr:cNvPr id="31" name="Picture 1" descr="http://www.hirrc.org/imagenes/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3381375"/>
          <a:ext cx="762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457200</xdr:colOff>
      <xdr:row>17</xdr:row>
      <xdr:rowOff>0</xdr:rowOff>
    </xdr:from>
    <xdr:to>
      <xdr:col>1</xdr:col>
      <xdr:colOff>1219200</xdr:colOff>
      <xdr:row>17</xdr:row>
      <xdr:rowOff>9525</xdr:rowOff>
    </xdr:to>
    <xdr:pic>
      <xdr:nvPicPr>
        <xdr:cNvPr id="32" name="Picture 1" descr="http://www.hirrc.org/imagenes/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3381375"/>
          <a:ext cx="762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600075</xdr:colOff>
      <xdr:row>17</xdr:row>
      <xdr:rowOff>0</xdr:rowOff>
    </xdr:from>
    <xdr:to>
      <xdr:col>1</xdr:col>
      <xdr:colOff>1219200</xdr:colOff>
      <xdr:row>17</xdr:row>
      <xdr:rowOff>9525</xdr:rowOff>
    </xdr:to>
    <xdr:pic>
      <xdr:nvPicPr>
        <xdr:cNvPr id="33" name="Picture 1" descr="http://www.hirrc.org/imagenes/log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" y="3381375"/>
          <a:ext cx="6191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457200</xdr:colOff>
      <xdr:row>17</xdr:row>
      <xdr:rowOff>0</xdr:rowOff>
    </xdr:from>
    <xdr:to>
      <xdr:col>1</xdr:col>
      <xdr:colOff>1219200</xdr:colOff>
      <xdr:row>17</xdr:row>
      <xdr:rowOff>9525</xdr:rowOff>
    </xdr:to>
    <xdr:pic>
      <xdr:nvPicPr>
        <xdr:cNvPr id="34" name="Picture 1" descr="http://www.hirrc.org/imagenes/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3381375"/>
          <a:ext cx="762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600075</xdr:colOff>
      <xdr:row>17</xdr:row>
      <xdr:rowOff>0</xdr:rowOff>
    </xdr:from>
    <xdr:to>
      <xdr:col>1</xdr:col>
      <xdr:colOff>1219200</xdr:colOff>
      <xdr:row>17</xdr:row>
      <xdr:rowOff>9525</xdr:rowOff>
    </xdr:to>
    <xdr:pic>
      <xdr:nvPicPr>
        <xdr:cNvPr id="35" name="Picture 1" descr="http://www.hirrc.org/imagenes/log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" y="3381375"/>
          <a:ext cx="6191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457200</xdr:colOff>
      <xdr:row>17</xdr:row>
      <xdr:rowOff>0</xdr:rowOff>
    </xdr:from>
    <xdr:to>
      <xdr:col>1</xdr:col>
      <xdr:colOff>1219200</xdr:colOff>
      <xdr:row>17</xdr:row>
      <xdr:rowOff>9525</xdr:rowOff>
    </xdr:to>
    <xdr:pic>
      <xdr:nvPicPr>
        <xdr:cNvPr id="36" name="Picture 1" descr="http://www.hirrc.org/imagenes/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3381375"/>
          <a:ext cx="762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428625</xdr:colOff>
      <xdr:row>18</xdr:row>
      <xdr:rowOff>38100</xdr:rowOff>
    </xdr:from>
    <xdr:to>
      <xdr:col>1</xdr:col>
      <xdr:colOff>1190625</xdr:colOff>
      <xdr:row>18</xdr:row>
      <xdr:rowOff>47625</xdr:rowOff>
    </xdr:to>
    <xdr:pic>
      <xdr:nvPicPr>
        <xdr:cNvPr id="37" name="Picture 1" descr="http://www.hirrc.org/imagenes/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3609975"/>
          <a:ext cx="762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600075</xdr:colOff>
      <xdr:row>18</xdr:row>
      <xdr:rowOff>0</xdr:rowOff>
    </xdr:from>
    <xdr:to>
      <xdr:col>1</xdr:col>
      <xdr:colOff>1219200</xdr:colOff>
      <xdr:row>18</xdr:row>
      <xdr:rowOff>9525</xdr:rowOff>
    </xdr:to>
    <xdr:pic>
      <xdr:nvPicPr>
        <xdr:cNvPr id="38" name="Picture 1" descr="http://www.hirrc.org/imagenes/log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" y="3571875"/>
          <a:ext cx="6191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457200</xdr:colOff>
      <xdr:row>18</xdr:row>
      <xdr:rowOff>0</xdr:rowOff>
    </xdr:from>
    <xdr:to>
      <xdr:col>1</xdr:col>
      <xdr:colOff>1219200</xdr:colOff>
      <xdr:row>18</xdr:row>
      <xdr:rowOff>9525</xdr:rowOff>
    </xdr:to>
    <xdr:pic>
      <xdr:nvPicPr>
        <xdr:cNvPr id="39" name="Picture 1" descr="http://www.hirrc.org/imagenes/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3571875"/>
          <a:ext cx="762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600075</xdr:colOff>
      <xdr:row>18</xdr:row>
      <xdr:rowOff>0</xdr:rowOff>
    </xdr:from>
    <xdr:to>
      <xdr:col>1</xdr:col>
      <xdr:colOff>1219200</xdr:colOff>
      <xdr:row>18</xdr:row>
      <xdr:rowOff>9525</xdr:rowOff>
    </xdr:to>
    <xdr:pic>
      <xdr:nvPicPr>
        <xdr:cNvPr id="40" name="Picture 1" descr="http://www.hirrc.org/imagenes/log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" y="3571875"/>
          <a:ext cx="6191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457200</xdr:colOff>
      <xdr:row>18</xdr:row>
      <xdr:rowOff>0</xdr:rowOff>
    </xdr:from>
    <xdr:to>
      <xdr:col>1</xdr:col>
      <xdr:colOff>1219200</xdr:colOff>
      <xdr:row>18</xdr:row>
      <xdr:rowOff>9525</xdr:rowOff>
    </xdr:to>
    <xdr:pic>
      <xdr:nvPicPr>
        <xdr:cNvPr id="41" name="Picture 1" descr="http://www.hirrc.org/imagenes/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3571875"/>
          <a:ext cx="762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457200</xdr:colOff>
      <xdr:row>18</xdr:row>
      <xdr:rowOff>0</xdr:rowOff>
    </xdr:from>
    <xdr:to>
      <xdr:col>1</xdr:col>
      <xdr:colOff>1219200</xdr:colOff>
      <xdr:row>18</xdr:row>
      <xdr:rowOff>9525</xdr:rowOff>
    </xdr:to>
    <xdr:pic>
      <xdr:nvPicPr>
        <xdr:cNvPr id="42" name="Picture 1" descr="http://www.hirrc.org/imagenes/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3571875"/>
          <a:ext cx="762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600075</xdr:colOff>
      <xdr:row>18</xdr:row>
      <xdr:rowOff>0</xdr:rowOff>
    </xdr:from>
    <xdr:to>
      <xdr:col>1</xdr:col>
      <xdr:colOff>1219200</xdr:colOff>
      <xdr:row>18</xdr:row>
      <xdr:rowOff>9525</xdr:rowOff>
    </xdr:to>
    <xdr:pic>
      <xdr:nvPicPr>
        <xdr:cNvPr id="43" name="Picture 1" descr="http://www.hirrc.org/imagenes/log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" y="3571875"/>
          <a:ext cx="6191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457200</xdr:colOff>
      <xdr:row>18</xdr:row>
      <xdr:rowOff>0</xdr:rowOff>
    </xdr:from>
    <xdr:to>
      <xdr:col>1</xdr:col>
      <xdr:colOff>1219200</xdr:colOff>
      <xdr:row>18</xdr:row>
      <xdr:rowOff>9525</xdr:rowOff>
    </xdr:to>
    <xdr:pic>
      <xdr:nvPicPr>
        <xdr:cNvPr id="44" name="Picture 1" descr="http://www.hirrc.org/imagenes/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3571875"/>
          <a:ext cx="762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600075</xdr:colOff>
      <xdr:row>18</xdr:row>
      <xdr:rowOff>0</xdr:rowOff>
    </xdr:from>
    <xdr:to>
      <xdr:col>1</xdr:col>
      <xdr:colOff>1219200</xdr:colOff>
      <xdr:row>18</xdr:row>
      <xdr:rowOff>9525</xdr:rowOff>
    </xdr:to>
    <xdr:pic>
      <xdr:nvPicPr>
        <xdr:cNvPr id="45" name="Picture 1" descr="http://www.hirrc.org/imagenes/log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" y="3571875"/>
          <a:ext cx="6191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457200</xdr:colOff>
      <xdr:row>18</xdr:row>
      <xdr:rowOff>0</xdr:rowOff>
    </xdr:from>
    <xdr:to>
      <xdr:col>1</xdr:col>
      <xdr:colOff>1219200</xdr:colOff>
      <xdr:row>18</xdr:row>
      <xdr:rowOff>9525</xdr:rowOff>
    </xdr:to>
    <xdr:pic>
      <xdr:nvPicPr>
        <xdr:cNvPr id="46" name="Picture 1" descr="http://www.hirrc.org/imagenes/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3571875"/>
          <a:ext cx="762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457200</xdr:colOff>
      <xdr:row>17</xdr:row>
      <xdr:rowOff>0</xdr:rowOff>
    </xdr:from>
    <xdr:to>
      <xdr:col>1</xdr:col>
      <xdr:colOff>1219200</xdr:colOff>
      <xdr:row>17</xdr:row>
      <xdr:rowOff>9525</xdr:rowOff>
    </xdr:to>
    <xdr:pic>
      <xdr:nvPicPr>
        <xdr:cNvPr id="47" name="Picture 1" descr="http://www.hirrc.org/imagenes/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3381375"/>
          <a:ext cx="762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600075</xdr:colOff>
      <xdr:row>17</xdr:row>
      <xdr:rowOff>0</xdr:rowOff>
    </xdr:from>
    <xdr:to>
      <xdr:col>1</xdr:col>
      <xdr:colOff>1219200</xdr:colOff>
      <xdr:row>17</xdr:row>
      <xdr:rowOff>9525</xdr:rowOff>
    </xdr:to>
    <xdr:pic>
      <xdr:nvPicPr>
        <xdr:cNvPr id="48" name="Picture 1" descr="http://www.hirrc.org/imagenes/log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" y="3381375"/>
          <a:ext cx="6191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457200</xdr:colOff>
      <xdr:row>17</xdr:row>
      <xdr:rowOff>0</xdr:rowOff>
    </xdr:from>
    <xdr:to>
      <xdr:col>1</xdr:col>
      <xdr:colOff>1219200</xdr:colOff>
      <xdr:row>17</xdr:row>
      <xdr:rowOff>9525</xdr:rowOff>
    </xdr:to>
    <xdr:pic>
      <xdr:nvPicPr>
        <xdr:cNvPr id="49" name="Picture 1" descr="http://www.hirrc.org/imagenes/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3381375"/>
          <a:ext cx="762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600075</xdr:colOff>
      <xdr:row>17</xdr:row>
      <xdr:rowOff>0</xdr:rowOff>
    </xdr:from>
    <xdr:to>
      <xdr:col>1</xdr:col>
      <xdr:colOff>1219200</xdr:colOff>
      <xdr:row>17</xdr:row>
      <xdr:rowOff>9525</xdr:rowOff>
    </xdr:to>
    <xdr:pic>
      <xdr:nvPicPr>
        <xdr:cNvPr id="50" name="Picture 1" descr="http://www.hirrc.org/imagenes/log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" y="3381375"/>
          <a:ext cx="6191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457200</xdr:colOff>
      <xdr:row>17</xdr:row>
      <xdr:rowOff>0</xdr:rowOff>
    </xdr:from>
    <xdr:to>
      <xdr:col>1</xdr:col>
      <xdr:colOff>1219200</xdr:colOff>
      <xdr:row>17</xdr:row>
      <xdr:rowOff>9525</xdr:rowOff>
    </xdr:to>
    <xdr:pic>
      <xdr:nvPicPr>
        <xdr:cNvPr id="51" name="Picture 1" descr="http://www.hirrc.org/imagenes/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3381375"/>
          <a:ext cx="762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457200</xdr:colOff>
      <xdr:row>17</xdr:row>
      <xdr:rowOff>0</xdr:rowOff>
    </xdr:from>
    <xdr:to>
      <xdr:col>1</xdr:col>
      <xdr:colOff>1219200</xdr:colOff>
      <xdr:row>17</xdr:row>
      <xdr:rowOff>9525</xdr:rowOff>
    </xdr:to>
    <xdr:pic>
      <xdr:nvPicPr>
        <xdr:cNvPr id="52" name="Picture 1" descr="http://www.hirrc.org/imagenes/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3381375"/>
          <a:ext cx="762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600075</xdr:colOff>
      <xdr:row>17</xdr:row>
      <xdr:rowOff>0</xdr:rowOff>
    </xdr:from>
    <xdr:to>
      <xdr:col>1</xdr:col>
      <xdr:colOff>1219200</xdr:colOff>
      <xdr:row>17</xdr:row>
      <xdr:rowOff>9525</xdr:rowOff>
    </xdr:to>
    <xdr:pic>
      <xdr:nvPicPr>
        <xdr:cNvPr id="53" name="Picture 1" descr="http://www.hirrc.org/imagenes/log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" y="3381375"/>
          <a:ext cx="6191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457200</xdr:colOff>
      <xdr:row>17</xdr:row>
      <xdr:rowOff>0</xdr:rowOff>
    </xdr:from>
    <xdr:to>
      <xdr:col>1</xdr:col>
      <xdr:colOff>1219200</xdr:colOff>
      <xdr:row>17</xdr:row>
      <xdr:rowOff>9525</xdr:rowOff>
    </xdr:to>
    <xdr:pic>
      <xdr:nvPicPr>
        <xdr:cNvPr id="54" name="Picture 1" descr="http://www.hirrc.org/imagenes/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3381375"/>
          <a:ext cx="762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600075</xdr:colOff>
      <xdr:row>17</xdr:row>
      <xdr:rowOff>0</xdr:rowOff>
    </xdr:from>
    <xdr:to>
      <xdr:col>1</xdr:col>
      <xdr:colOff>1219200</xdr:colOff>
      <xdr:row>17</xdr:row>
      <xdr:rowOff>9525</xdr:rowOff>
    </xdr:to>
    <xdr:pic>
      <xdr:nvPicPr>
        <xdr:cNvPr id="55" name="Picture 1" descr="http://www.hirrc.org/imagenes/log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" y="3381375"/>
          <a:ext cx="6191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457200</xdr:colOff>
      <xdr:row>17</xdr:row>
      <xdr:rowOff>0</xdr:rowOff>
    </xdr:from>
    <xdr:to>
      <xdr:col>1</xdr:col>
      <xdr:colOff>1219200</xdr:colOff>
      <xdr:row>17</xdr:row>
      <xdr:rowOff>9525</xdr:rowOff>
    </xdr:to>
    <xdr:pic>
      <xdr:nvPicPr>
        <xdr:cNvPr id="56" name="Picture 1" descr="http://www.hirrc.org/imagenes/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3381375"/>
          <a:ext cx="762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457200</xdr:colOff>
      <xdr:row>17</xdr:row>
      <xdr:rowOff>0</xdr:rowOff>
    </xdr:from>
    <xdr:to>
      <xdr:col>1</xdr:col>
      <xdr:colOff>1219200</xdr:colOff>
      <xdr:row>17</xdr:row>
      <xdr:rowOff>9525</xdr:rowOff>
    </xdr:to>
    <xdr:pic>
      <xdr:nvPicPr>
        <xdr:cNvPr id="57" name="Picture 1" descr="http://www.hirrc.org/imagenes/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3381375"/>
          <a:ext cx="762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600075</xdr:colOff>
      <xdr:row>17</xdr:row>
      <xdr:rowOff>0</xdr:rowOff>
    </xdr:from>
    <xdr:to>
      <xdr:col>1</xdr:col>
      <xdr:colOff>1219200</xdr:colOff>
      <xdr:row>17</xdr:row>
      <xdr:rowOff>9525</xdr:rowOff>
    </xdr:to>
    <xdr:pic>
      <xdr:nvPicPr>
        <xdr:cNvPr id="58" name="Picture 1" descr="http://www.hirrc.org/imagenes/log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" y="3381375"/>
          <a:ext cx="6191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457200</xdr:colOff>
      <xdr:row>17</xdr:row>
      <xdr:rowOff>0</xdr:rowOff>
    </xdr:from>
    <xdr:to>
      <xdr:col>1</xdr:col>
      <xdr:colOff>1219200</xdr:colOff>
      <xdr:row>17</xdr:row>
      <xdr:rowOff>9525</xdr:rowOff>
    </xdr:to>
    <xdr:pic>
      <xdr:nvPicPr>
        <xdr:cNvPr id="59" name="Picture 1" descr="http://www.hirrc.org/imagenes/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3381375"/>
          <a:ext cx="762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457200</xdr:colOff>
      <xdr:row>17</xdr:row>
      <xdr:rowOff>0</xdr:rowOff>
    </xdr:from>
    <xdr:to>
      <xdr:col>1</xdr:col>
      <xdr:colOff>1219200</xdr:colOff>
      <xdr:row>17</xdr:row>
      <xdr:rowOff>9525</xdr:rowOff>
    </xdr:to>
    <xdr:pic>
      <xdr:nvPicPr>
        <xdr:cNvPr id="60" name="Picture 1" descr="http://www.hirrc.org/imagenes/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3381375"/>
          <a:ext cx="762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600075</xdr:colOff>
      <xdr:row>17</xdr:row>
      <xdr:rowOff>0</xdr:rowOff>
    </xdr:from>
    <xdr:to>
      <xdr:col>1</xdr:col>
      <xdr:colOff>1219200</xdr:colOff>
      <xdr:row>17</xdr:row>
      <xdr:rowOff>9525</xdr:rowOff>
    </xdr:to>
    <xdr:pic>
      <xdr:nvPicPr>
        <xdr:cNvPr id="61" name="Picture 1" descr="http://www.hirrc.org/imagenes/log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" y="3381375"/>
          <a:ext cx="6191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457200</xdr:colOff>
      <xdr:row>17</xdr:row>
      <xdr:rowOff>0</xdr:rowOff>
    </xdr:from>
    <xdr:to>
      <xdr:col>1</xdr:col>
      <xdr:colOff>1219200</xdr:colOff>
      <xdr:row>17</xdr:row>
      <xdr:rowOff>9525</xdr:rowOff>
    </xdr:to>
    <xdr:pic>
      <xdr:nvPicPr>
        <xdr:cNvPr id="62" name="Picture 1" descr="http://www.hirrc.org/imagenes/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3381375"/>
          <a:ext cx="762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600075</xdr:colOff>
      <xdr:row>17</xdr:row>
      <xdr:rowOff>0</xdr:rowOff>
    </xdr:from>
    <xdr:to>
      <xdr:col>1</xdr:col>
      <xdr:colOff>1219200</xdr:colOff>
      <xdr:row>17</xdr:row>
      <xdr:rowOff>9525</xdr:rowOff>
    </xdr:to>
    <xdr:pic>
      <xdr:nvPicPr>
        <xdr:cNvPr id="63" name="Picture 1" descr="http://www.hirrc.org/imagenes/log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" y="3381375"/>
          <a:ext cx="6191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457200</xdr:colOff>
      <xdr:row>17</xdr:row>
      <xdr:rowOff>0</xdr:rowOff>
    </xdr:from>
    <xdr:to>
      <xdr:col>1</xdr:col>
      <xdr:colOff>1219200</xdr:colOff>
      <xdr:row>17</xdr:row>
      <xdr:rowOff>9525</xdr:rowOff>
    </xdr:to>
    <xdr:pic>
      <xdr:nvPicPr>
        <xdr:cNvPr id="64" name="Picture 1" descr="http://www.hirrc.org/imagenes/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3381375"/>
          <a:ext cx="762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304800</xdr:colOff>
      <xdr:row>17</xdr:row>
      <xdr:rowOff>38100</xdr:rowOff>
    </xdr:from>
    <xdr:to>
      <xdr:col>1</xdr:col>
      <xdr:colOff>762000</xdr:colOff>
      <xdr:row>17</xdr:row>
      <xdr:rowOff>47625</xdr:rowOff>
    </xdr:to>
    <xdr:pic>
      <xdr:nvPicPr>
        <xdr:cNvPr id="65" name="Picture 1" descr="http://www.hirrc.org/imagenes/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419475"/>
          <a:ext cx="762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304800</xdr:colOff>
      <xdr:row>17</xdr:row>
      <xdr:rowOff>0</xdr:rowOff>
    </xdr:from>
    <xdr:to>
      <xdr:col>1</xdr:col>
      <xdr:colOff>619125</xdr:colOff>
      <xdr:row>17</xdr:row>
      <xdr:rowOff>9525</xdr:rowOff>
    </xdr:to>
    <xdr:pic>
      <xdr:nvPicPr>
        <xdr:cNvPr id="66" name="Picture 1" descr="http://www.hirrc.org/imagenes/log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3381375"/>
          <a:ext cx="6191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304800</xdr:colOff>
      <xdr:row>17</xdr:row>
      <xdr:rowOff>0</xdr:rowOff>
    </xdr:from>
    <xdr:to>
      <xdr:col>1</xdr:col>
      <xdr:colOff>762000</xdr:colOff>
      <xdr:row>17</xdr:row>
      <xdr:rowOff>9525</xdr:rowOff>
    </xdr:to>
    <xdr:pic>
      <xdr:nvPicPr>
        <xdr:cNvPr id="67" name="Picture 1" descr="http://www.hirrc.org/imagenes/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381375"/>
          <a:ext cx="762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304800</xdr:colOff>
      <xdr:row>17</xdr:row>
      <xdr:rowOff>0</xdr:rowOff>
    </xdr:from>
    <xdr:to>
      <xdr:col>1</xdr:col>
      <xdr:colOff>619125</xdr:colOff>
      <xdr:row>17</xdr:row>
      <xdr:rowOff>9525</xdr:rowOff>
    </xdr:to>
    <xdr:pic>
      <xdr:nvPicPr>
        <xdr:cNvPr id="68" name="Picture 1" descr="http://www.hirrc.org/imagenes/log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3381375"/>
          <a:ext cx="6191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304800</xdr:colOff>
      <xdr:row>17</xdr:row>
      <xdr:rowOff>0</xdr:rowOff>
    </xdr:from>
    <xdr:to>
      <xdr:col>1</xdr:col>
      <xdr:colOff>762000</xdr:colOff>
      <xdr:row>17</xdr:row>
      <xdr:rowOff>9525</xdr:rowOff>
    </xdr:to>
    <xdr:pic>
      <xdr:nvPicPr>
        <xdr:cNvPr id="69" name="Picture 1" descr="http://www.hirrc.org/imagenes/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381375"/>
          <a:ext cx="762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304800</xdr:colOff>
      <xdr:row>17</xdr:row>
      <xdr:rowOff>0</xdr:rowOff>
    </xdr:from>
    <xdr:to>
      <xdr:col>1</xdr:col>
      <xdr:colOff>762000</xdr:colOff>
      <xdr:row>17</xdr:row>
      <xdr:rowOff>9525</xdr:rowOff>
    </xdr:to>
    <xdr:pic>
      <xdr:nvPicPr>
        <xdr:cNvPr id="70" name="Picture 1" descr="http://www.hirrc.org/imagenes/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381375"/>
          <a:ext cx="762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304800</xdr:colOff>
      <xdr:row>17</xdr:row>
      <xdr:rowOff>0</xdr:rowOff>
    </xdr:from>
    <xdr:to>
      <xdr:col>1</xdr:col>
      <xdr:colOff>619125</xdr:colOff>
      <xdr:row>17</xdr:row>
      <xdr:rowOff>9525</xdr:rowOff>
    </xdr:to>
    <xdr:pic>
      <xdr:nvPicPr>
        <xdr:cNvPr id="71" name="Picture 1" descr="http://www.hirrc.org/imagenes/log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3381375"/>
          <a:ext cx="6191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304800</xdr:colOff>
      <xdr:row>17</xdr:row>
      <xdr:rowOff>0</xdr:rowOff>
    </xdr:from>
    <xdr:to>
      <xdr:col>1</xdr:col>
      <xdr:colOff>762000</xdr:colOff>
      <xdr:row>17</xdr:row>
      <xdr:rowOff>9525</xdr:rowOff>
    </xdr:to>
    <xdr:pic>
      <xdr:nvPicPr>
        <xdr:cNvPr id="72" name="Picture 1" descr="http://www.hirrc.org/imagenes/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381375"/>
          <a:ext cx="762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304800</xdr:colOff>
      <xdr:row>17</xdr:row>
      <xdr:rowOff>0</xdr:rowOff>
    </xdr:from>
    <xdr:to>
      <xdr:col>1</xdr:col>
      <xdr:colOff>619125</xdr:colOff>
      <xdr:row>17</xdr:row>
      <xdr:rowOff>9525</xdr:rowOff>
    </xdr:to>
    <xdr:pic>
      <xdr:nvPicPr>
        <xdr:cNvPr id="73" name="Picture 1" descr="http://www.hirrc.org/imagenes/log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3381375"/>
          <a:ext cx="6191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304800</xdr:colOff>
      <xdr:row>17</xdr:row>
      <xdr:rowOff>0</xdr:rowOff>
    </xdr:from>
    <xdr:to>
      <xdr:col>1</xdr:col>
      <xdr:colOff>762000</xdr:colOff>
      <xdr:row>17</xdr:row>
      <xdr:rowOff>9525</xdr:rowOff>
    </xdr:to>
    <xdr:pic>
      <xdr:nvPicPr>
        <xdr:cNvPr id="74" name="Picture 1" descr="http://www.hirrc.org/imagenes/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381375"/>
          <a:ext cx="762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304800</xdr:colOff>
      <xdr:row>18</xdr:row>
      <xdr:rowOff>38100</xdr:rowOff>
    </xdr:from>
    <xdr:to>
      <xdr:col>1</xdr:col>
      <xdr:colOff>762000</xdr:colOff>
      <xdr:row>18</xdr:row>
      <xdr:rowOff>47625</xdr:rowOff>
    </xdr:to>
    <xdr:pic>
      <xdr:nvPicPr>
        <xdr:cNvPr id="75" name="Picture 1" descr="http://www.hirrc.org/imagenes/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609975"/>
          <a:ext cx="762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304800</xdr:colOff>
      <xdr:row>18</xdr:row>
      <xdr:rowOff>0</xdr:rowOff>
    </xdr:from>
    <xdr:to>
      <xdr:col>1</xdr:col>
      <xdr:colOff>619125</xdr:colOff>
      <xdr:row>18</xdr:row>
      <xdr:rowOff>9525</xdr:rowOff>
    </xdr:to>
    <xdr:pic>
      <xdr:nvPicPr>
        <xdr:cNvPr id="76" name="Picture 1" descr="http://www.hirrc.org/imagenes/log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3571875"/>
          <a:ext cx="6191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304800</xdr:colOff>
      <xdr:row>18</xdr:row>
      <xdr:rowOff>0</xdr:rowOff>
    </xdr:from>
    <xdr:to>
      <xdr:col>1</xdr:col>
      <xdr:colOff>762000</xdr:colOff>
      <xdr:row>18</xdr:row>
      <xdr:rowOff>9525</xdr:rowOff>
    </xdr:to>
    <xdr:pic>
      <xdr:nvPicPr>
        <xdr:cNvPr id="77" name="Picture 1" descr="http://www.hirrc.org/imagenes/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571875"/>
          <a:ext cx="762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304800</xdr:colOff>
      <xdr:row>18</xdr:row>
      <xdr:rowOff>0</xdr:rowOff>
    </xdr:from>
    <xdr:to>
      <xdr:col>1</xdr:col>
      <xdr:colOff>619125</xdr:colOff>
      <xdr:row>18</xdr:row>
      <xdr:rowOff>9525</xdr:rowOff>
    </xdr:to>
    <xdr:pic>
      <xdr:nvPicPr>
        <xdr:cNvPr id="78" name="Picture 1" descr="http://www.hirrc.org/imagenes/log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3571875"/>
          <a:ext cx="6191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304800</xdr:colOff>
      <xdr:row>18</xdr:row>
      <xdr:rowOff>0</xdr:rowOff>
    </xdr:from>
    <xdr:to>
      <xdr:col>1</xdr:col>
      <xdr:colOff>762000</xdr:colOff>
      <xdr:row>18</xdr:row>
      <xdr:rowOff>9525</xdr:rowOff>
    </xdr:to>
    <xdr:pic>
      <xdr:nvPicPr>
        <xdr:cNvPr id="79" name="Picture 1" descr="http://www.hirrc.org/imagenes/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571875"/>
          <a:ext cx="762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304800</xdr:colOff>
      <xdr:row>18</xdr:row>
      <xdr:rowOff>0</xdr:rowOff>
    </xdr:from>
    <xdr:to>
      <xdr:col>1</xdr:col>
      <xdr:colOff>762000</xdr:colOff>
      <xdr:row>18</xdr:row>
      <xdr:rowOff>9525</xdr:rowOff>
    </xdr:to>
    <xdr:pic>
      <xdr:nvPicPr>
        <xdr:cNvPr id="80" name="Picture 1" descr="http://www.hirrc.org/imagenes/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571875"/>
          <a:ext cx="762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304800</xdr:colOff>
      <xdr:row>18</xdr:row>
      <xdr:rowOff>0</xdr:rowOff>
    </xdr:from>
    <xdr:to>
      <xdr:col>1</xdr:col>
      <xdr:colOff>619125</xdr:colOff>
      <xdr:row>18</xdr:row>
      <xdr:rowOff>9525</xdr:rowOff>
    </xdr:to>
    <xdr:pic>
      <xdr:nvPicPr>
        <xdr:cNvPr id="81" name="Picture 1" descr="http://www.hirrc.org/imagenes/log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3571875"/>
          <a:ext cx="6191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304800</xdr:colOff>
      <xdr:row>18</xdr:row>
      <xdr:rowOff>0</xdr:rowOff>
    </xdr:from>
    <xdr:to>
      <xdr:col>1</xdr:col>
      <xdr:colOff>762000</xdr:colOff>
      <xdr:row>18</xdr:row>
      <xdr:rowOff>9525</xdr:rowOff>
    </xdr:to>
    <xdr:pic>
      <xdr:nvPicPr>
        <xdr:cNvPr id="82" name="Picture 1" descr="http://www.hirrc.org/imagenes/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571875"/>
          <a:ext cx="762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304800</xdr:colOff>
      <xdr:row>18</xdr:row>
      <xdr:rowOff>0</xdr:rowOff>
    </xdr:from>
    <xdr:to>
      <xdr:col>1</xdr:col>
      <xdr:colOff>619125</xdr:colOff>
      <xdr:row>18</xdr:row>
      <xdr:rowOff>9525</xdr:rowOff>
    </xdr:to>
    <xdr:pic>
      <xdr:nvPicPr>
        <xdr:cNvPr id="83" name="Picture 1" descr="http://www.hirrc.org/imagenes/log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3571875"/>
          <a:ext cx="6191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304800</xdr:colOff>
      <xdr:row>18</xdr:row>
      <xdr:rowOff>0</xdr:rowOff>
    </xdr:from>
    <xdr:to>
      <xdr:col>1</xdr:col>
      <xdr:colOff>762000</xdr:colOff>
      <xdr:row>18</xdr:row>
      <xdr:rowOff>9525</xdr:rowOff>
    </xdr:to>
    <xdr:pic>
      <xdr:nvPicPr>
        <xdr:cNvPr id="84" name="Picture 1" descr="http://www.hirrc.org/imagenes/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571875"/>
          <a:ext cx="762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304800</xdr:colOff>
      <xdr:row>11</xdr:row>
      <xdr:rowOff>0</xdr:rowOff>
    </xdr:from>
    <xdr:to>
      <xdr:col>1</xdr:col>
      <xdr:colOff>762000</xdr:colOff>
      <xdr:row>11</xdr:row>
      <xdr:rowOff>9525</xdr:rowOff>
    </xdr:to>
    <xdr:pic>
      <xdr:nvPicPr>
        <xdr:cNvPr id="85" name="Picture 1" descr="http://www.hirrc.org/imagenes/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2238375"/>
          <a:ext cx="762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304800</xdr:colOff>
      <xdr:row>11</xdr:row>
      <xdr:rowOff>0</xdr:rowOff>
    </xdr:from>
    <xdr:to>
      <xdr:col>1</xdr:col>
      <xdr:colOff>619125</xdr:colOff>
      <xdr:row>11</xdr:row>
      <xdr:rowOff>9525</xdr:rowOff>
    </xdr:to>
    <xdr:pic>
      <xdr:nvPicPr>
        <xdr:cNvPr id="86" name="Picture 1" descr="http://www.hirrc.org/imagenes/log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2238375"/>
          <a:ext cx="6191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304800</xdr:colOff>
      <xdr:row>11</xdr:row>
      <xdr:rowOff>0</xdr:rowOff>
    </xdr:from>
    <xdr:to>
      <xdr:col>1</xdr:col>
      <xdr:colOff>762000</xdr:colOff>
      <xdr:row>11</xdr:row>
      <xdr:rowOff>9525</xdr:rowOff>
    </xdr:to>
    <xdr:pic>
      <xdr:nvPicPr>
        <xdr:cNvPr id="87" name="Picture 1" descr="http://www.hirrc.org/imagenes/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2238375"/>
          <a:ext cx="762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304800</xdr:colOff>
      <xdr:row>11</xdr:row>
      <xdr:rowOff>0</xdr:rowOff>
    </xdr:from>
    <xdr:to>
      <xdr:col>1</xdr:col>
      <xdr:colOff>762000</xdr:colOff>
      <xdr:row>11</xdr:row>
      <xdr:rowOff>9525</xdr:rowOff>
    </xdr:to>
    <xdr:pic>
      <xdr:nvPicPr>
        <xdr:cNvPr id="88" name="Picture 1" descr="http://www.hirrc.org/imagenes/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2238375"/>
          <a:ext cx="762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304800</xdr:colOff>
      <xdr:row>11</xdr:row>
      <xdr:rowOff>0</xdr:rowOff>
    </xdr:from>
    <xdr:to>
      <xdr:col>1</xdr:col>
      <xdr:colOff>619125</xdr:colOff>
      <xdr:row>11</xdr:row>
      <xdr:rowOff>9525</xdr:rowOff>
    </xdr:to>
    <xdr:pic>
      <xdr:nvPicPr>
        <xdr:cNvPr id="89" name="Picture 1" descr="http://www.hirrc.org/imagenes/log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2238375"/>
          <a:ext cx="6191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304800</xdr:colOff>
      <xdr:row>11</xdr:row>
      <xdr:rowOff>0</xdr:rowOff>
    </xdr:from>
    <xdr:to>
      <xdr:col>1</xdr:col>
      <xdr:colOff>762000</xdr:colOff>
      <xdr:row>11</xdr:row>
      <xdr:rowOff>9525</xdr:rowOff>
    </xdr:to>
    <xdr:pic>
      <xdr:nvPicPr>
        <xdr:cNvPr id="90" name="Picture 1" descr="http://www.hirrc.org/imagenes/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2238375"/>
          <a:ext cx="762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304800</xdr:colOff>
      <xdr:row>11</xdr:row>
      <xdr:rowOff>0</xdr:rowOff>
    </xdr:from>
    <xdr:to>
      <xdr:col>1</xdr:col>
      <xdr:colOff>619125</xdr:colOff>
      <xdr:row>11</xdr:row>
      <xdr:rowOff>9525</xdr:rowOff>
    </xdr:to>
    <xdr:pic>
      <xdr:nvPicPr>
        <xdr:cNvPr id="91" name="Picture 1" descr="http://www.hirrc.org/imagenes/log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2238375"/>
          <a:ext cx="6191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304800</xdr:colOff>
      <xdr:row>11</xdr:row>
      <xdr:rowOff>0</xdr:rowOff>
    </xdr:from>
    <xdr:to>
      <xdr:col>1</xdr:col>
      <xdr:colOff>762000</xdr:colOff>
      <xdr:row>11</xdr:row>
      <xdr:rowOff>9525</xdr:rowOff>
    </xdr:to>
    <xdr:pic>
      <xdr:nvPicPr>
        <xdr:cNvPr id="92" name="Picture 1" descr="http://www.hirrc.org/imagenes/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2238375"/>
          <a:ext cx="762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304800</xdr:colOff>
      <xdr:row>11</xdr:row>
      <xdr:rowOff>0</xdr:rowOff>
    </xdr:from>
    <xdr:to>
      <xdr:col>1</xdr:col>
      <xdr:colOff>762000</xdr:colOff>
      <xdr:row>11</xdr:row>
      <xdr:rowOff>9525</xdr:rowOff>
    </xdr:to>
    <xdr:pic>
      <xdr:nvPicPr>
        <xdr:cNvPr id="93" name="Picture 1" descr="http://www.hirrc.org/imagenes/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2238375"/>
          <a:ext cx="762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304800</xdr:colOff>
      <xdr:row>11</xdr:row>
      <xdr:rowOff>0</xdr:rowOff>
    </xdr:from>
    <xdr:to>
      <xdr:col>1</xdr:col>
      <xdr:colOff>619125</xdr:colOff>
      <xdr:row>11</xdr:row>
      <xdr:rowOff>9525</xdr:rowOff>
    </xdr:to>
    <xdr:pic>
      <xdr:nvPicPr>
        <xdr:cNvPr id="94" name="Picture 1" descr="http://www.hirrc.org/imagenes/log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2238375"/>
          <a:ext cx="6191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304800</xdr:colOff>
      <xdr:row>11</xdr:row>
      <xdr:rowOff>0</xdr:rowOff>
    </xdr:from>
    <xdr:to>
      <xdr:col>1</xdr:col>
      <xdr:colOff>762000</xdr:colOff>
      <xdr:row>11</xdr:row>
      <xdr:rowOff>9525</xdr:rowOff>
    </xdr:to>
    <xdr:pic>
      <xdr:nvPicPr>
        <xdr:cNvPr id="95" name="Picture 1" descr="http://www.hirrc.org/imagenes/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2238375"/>
          <a:ext cx="762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304800</xdr:colOff>
      <xdr:row>11</xdr:row>
      <xdr:rowOff>0</xdr:rowOff>
    </xdr:from>
    <xdr:to>
      <xdr:col>1</xdr:col>
      <xdr:colOff>619125</xdr:colOff>
      <xdr:row>11</xdr:row>
      <xdr:rowOff>9525</xdr:rowOff>
    </xdr:to>
    <xdr:pic>
      <xdr:nvPicPr>
        <xdr:cNvPr id="96" name="Picture 1" descr="http://www.hirrc.org/imagenes/log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2238375"/>
          <a:ext cx="6191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304800</xdr:colOff>
      <xdr:row>11</xdr:row>
      <xdr:rowOff>0</xdr:rowOff>
    </xdr:from>
    <xdr:to>
      <xdr:col>1</xdr:col>
      <xdr:colOff>762000</xdr:colOff>
      <xdr:row>11</xdr:row>
      <xdr:rowOff>9525</xdr:rowOff>
    </xdr:to>
    <xdr:pic>
      <xdr:nvPicPr>
        <xdr:cNvPr id="97" name="Picture 1" descr="http://www.hirrc.org/imagenes/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2238375"/>
          <a:ext cx="762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304800</xdr:colOff>
      <xdr:row>11</xdr:row>
      <xdr:rowOff>0</xdr:rowOff>
    </xdr:from>
    <xdr:to>
      <xdr:col>1</xdr:col>
      <xdr:colOff>762000</xdr:colOff>
      <xdr:row>11</xdr:row>
      <xdr:rowOff>9525</xdr:rowOff>
    </xdr:to>
    <xdr:pic>
      <xdr:nvPicPr>
        <xdr:cNvPr id="98" name="Picture 1" descr="http://www.hirrc.org/imagenes/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2238375"/>
          <a:ext cx="762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304800</xdr:colOff>
      <xdr:row>11</xdr:row>
      <xdr:rowOff>0</xdr:rowOff>
    </xdr:from>
    <xdr:to>
      <xdr:col>1</xdr:col>
      <xdr:colOff>619125</xdr:colOff>
      <xdr:row>11</xdr:row>
      <xdr:rowOff>9525</xdr:rowOff>
    </xdr:to>
    <xdr:pic>
      <xdr:nvPicPr>
        <xdr:cNvPr id="99" name="Picture 1" descr="http://www.hirrc.org/imagenes/log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2238375"/>
          <a:ext cx="6191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304800</xdr:colOff>
      <xdr:row>11</xdr:row>
      <xdr:rowOff>0</xdr:rowOff>
    </xdr:from>
    <xdr:to>
      <xdr:col>1</xdr:col>
      <xdr:colOff>762000</xdr:colOff>
      <xdr:row>11</xdr:row>
      <xdr:rowOff>9525</xdr:rowOff>
    </xdr:to>
    <xdr:pic>
      <xdr:nvPicPr>
        <xdr:cNvPr id="100" name="Picture 1" descr="http://www.hirrc.org/imagenes/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2238375"/>
          <a:ext cx="762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304800</xdr:colOff>
      <xdr:row>11</xdr:row>
      <xdr:rowOff>0</xdr:rowOff>
    </xdr:from>
    <xdr:to>
      <xdr:col>1</xdr:col>
      <xdr:colOff>619125</xdr:colOff>
      <xdr:row>11</xdr:row>
      <xdr:rowOff>9525</xdr:rowOff>
    </xdr:to>
    <xdr:pic>
      <xdr:nvPicPr>
        <xdr:cNvPr id="101" name="Picture 1" descr="http://www.hirrc.org/imagenes/log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2238375"/>
          <a:ext cx="6191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304800</xdr:colOff>
      <xdr:row>11</xdr:row>
      <xdr:rowOff>0</xdr:rowOff>
    </xdr:from>
    <xdr:to>
      <xdr:col>1</xdr:col>
      <xdr:colOff>762000</xdr:colOff>
      <xdr:row>11</xdr:row>
      <xdr:rowOff>9525</xdr:rowOff>
    </xdr:to>
    <xdr:pic>
      <xdr:nvPicPr>
        <xdr:cNvPr id="102" name="Picture 1" descr="http://www.hirrc.org/imagenes/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2238375"/>
          <a:ext cx="762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304800</xdr:colOff>
      <xdr:row>11</xdr:row>
      <xdr:rowOff>0</xdr:rowOff>
    </xdr:from>
    <xdr:to>
      <xdr:col>1</xdr:col>
      <xdr:colOff>762000</xdr:colOff>
      <xdr:row>11</xdr:row>
      <xdr:rowOff>9525</xdr:rowOff>
    </xdr:to>
    <xdr:pic>
      <xdr:nvPicPr>
        <xdr:cNvPr id="103" name="Picture 1" descr="http://www.hirrc.org/imagenes/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2238375"/>
          <a:ext cx="762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304800</xdr:colOff>
      <xdr:row>11</xdr:row>
      <xdr:rowOff>0</xdr:rowOff>
    </xdr:from>
    <xdr:to>
      <xdr:col>1</xdr:col>
      <xdr:colOff>619125</xdr:colOff>
      <xdr:row>11</xdr:row>
      <xdr:rowOff>9525</xdr:rowOff>
    </xdr:to>
    <xdr:pic>
      <xdr:nvPicPr>
        <xdr:cNvPr id="104" name="Picture 1" descr="http://www.hirrc.org/imagenes/log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2238375"/>
          <a:ext cx="6191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304800</xdr:colOff>
      <xdr:row>11</xdr:row>
      <xdr:rowOff>0</xdr:rowOff>
    </xdr:from>
    <xdr:to>
      <xdr:col>1</xdr:col>
      <xdr:colOff>762000</xdr:colOff>
      <xdr:row>11</xdr:row>
      <xdr:rowOff>9525</xdr:rowOff>
    </xdr:to>
    <xdr:pic>
      <xdr:nvPicPr>
        <xdr:cNvPr id="105" name="Picture 1" descr="http://www.hirrc.org/imagenes/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2238375"/>
          <a:ext cx="762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304800</xdr:colOff>
      <xdr:row>11</xdr:row>
      <xdr:rowOff>0</xdr:rowOff>
    </xdr:from>
    <xdr:to>
      <xdr:col>1</xdr:col>
      <xdr:colOff>619125</xdr:colOff>
      <xdr:row>11</xdr:row>
      <xdr:rowOff>9525</xdr:rowOff>
    </xdr:to>
    <xdr:pic>
      <xdr:nvPicPr>
        <xdr:cNvPr id="106" name="Picture 1" descr="http://www.hirrc.org/imagenes/log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2238375"/>
          <a:ext cx="6191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304800</xdr:colOff>
      <xdr:row>11</xdr:row>
      <xdr:rowOff>0</xdr:rowOff>
    </xdr:from>
    <xdr:to>
      <xdr:col>1</xdr:col>
      <xdr:colOff>762000</xdr:colOff>
      <xdr:row>11</xdr:row>
      <xdr:rowOff>9525</xdr:rowOff>
    </xdr:to>
    <xdr:pic>
      <xdr:nvPicPr>
        <xdr:cNvPr id="107" name="Picture 1" descr="http://www.hirrc.org/imagenes/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2238375"/>
          <a:ext cx="762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304800</xdr:colOff>
      <xdr:row>11</xdr:row>
      <xdr:rowOff>0</xdr:rowOff>
    </xdr:from>
    <xdr:to>
      <xdr:col>1</xdr:col>
      <xdr:colOff>762000</xdr:colOff>
      <xdr:row>11</xdr:row>
      <xdr:rowOff>9525</xdr:rowOff>
    </xdr:to>
    <xdr:pic>
      <xdr:nvPicPr>
        <xdr:cNvPr id="108" name="Picture 1" descr="http://www.hirrc.org/imagenes/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2238375"/>
          <a:ext cx="762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304800</xdr:colOff>
      <xdr:row>11</xdr:row>
      <xdr:rowOff>0</xdr:rowOff>
    </xdr:from>
    <xdr:to>
      <xdr:col>1</xdr:col>
      <xdr:colOff>619125</xdr:colOff>
      <xdr:row>11</xdr:row>
      <xdr:rowOff>9525</xdr:rowOff>
    </xdr:to>
    <xdr:pic>
      <xdr:nvPicPr>
        <xdr:cNvPr id="109" name="Picture 1" descr="http://www.hirrc.org/imagenes/log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2238375"/>
          <a:ext cx="6191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304800</xdr:colOff>
      <xdr:row>11</xdr:row>
      <xdr:rowOff>0</xdr:rowOff>
    </xdr:from>
    <xdr:to>
      <xdr:col>1</xdr:col>
      <xdr:colOff>762000</xdr:colOff>
      <xdr:row>11</xdr:row>
      <xdr:rowOff>9525</xdr:rowOff>
    </xdr:to>
    <xdr:pic>
      <xdr:nvPicPr>
        <xdr:cNvPr id="110" name="Picture 1" descr="http://www.hirrc.org/imagenes/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2238375"/>
          <a:ext cx="762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304800</xdr:colOff>
      <xdr:row>11</xdr:row>
      <xdr:rowOff>0</xdr:rowOff>
    </xdr:from>
    <xdr:to>
      <xdr:col>1</xdr:col>
      <xdr:colOff>619125</xdr:colOff>
      <xdr:row>11</xdr:row>
      <xdr:rowOff>9525</xdr:rowOff>
    </xdr:to>
    <xdr:pic>
      <xdr:nvPicPr>
        <xdr:cNvPr id="111" name="Picture 1" descr="http://www.hirrc.org/imagenes/log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2238375"/>
          <a:ext cx="6191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304800</xdr:colOff>
      <xdr:row>11</xdr:row>
      <xdr:rowOff>0</xdr:rowOff>
    </xdr:from>
    <xdr:to>
      <xdr:col>1</xdr:col>
      <xdr:colOff>762000</xdr:colOff>
      <xdr:row>11</xdr:row>
      <xdr:rowOff>9525</xdr:rowOff>
    </xdr:to>
    <xdr:pic>
      <xdr:nvPicPr>
        <xdr:cNvPr id="112" name="Picture 1" descr="http://www.hirrc.org/imagenes/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2238375"/>
          <a:ext cx="762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304800</xdr:colOff>
      <xdr:row>15</xdr:row>
      <xdr:rowOff>0</xdr:rowOff>
    </xdr:from>
    <xdr:to>
      <xdr:col>1</xdr:col>
      <xdr:colOff>619125</xdr:colOff>
      <xdr:row>15</xdr:row>
      <xdr:rowOff>9525</xdr:rowOff>
    </xdr:to>
    <xdr:pic>
      <xdr:nvPicPr>
        <xdr:cNvPr id="113" name="Picture 1" descr="http://www.hirrc.org/imagenes/log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3000375"/>
          <a:ext cx="6191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304800</xdr:colOff>
      <xdr:row>15</xdr:row>
      <xdr:rowOff>0</xdr:rowOff>
    </xdr:from>
    <xdr:to>
      <xdr:col>1</xdr:col>
      <xdr:colOff>762000</xdr:colOff>
      <xdr:row>15</xdr:row>
      <xdr:rowOff>9525</xdr:rowOff>
    </xdr:to>
    <xdr:pic>
      <xdr:nvPicPr>
        <xdr:cNvPr id="114" name="Picture 1" descr="http://www.hirrc.org/imagenes/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000375"/>
          <a:ext cx="762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304800</xdr:colOff>
      <xdr:row>15</xdr:row>
      <xdr:rowOff>0</xdr:rowOff>
    </xdr:from>
    <xdr:to>
      <xdr:col>1</xdr:col>
      <xdr:colOff>619125</xdr:colOff>
      <xdr:row>15</xdr:row>
      <xdr:rowOff>9525</xdr:rowOff>
    </xdr:to>
    <xdr:pic>
      <xdr:nvPicPr>
        <xdr:cNvPr id="115" name="Picture 1" descr="http://www.hirrc.org/imagenes/log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3000375"/>
          <a:ext cx="6191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304800</xdr:colOff>
      <xdr:row>15</xdr:row>
      <xdr:rowOff>0</xdr:rowOff>
    </xdr:from>
    <xdr:to>
      <xdr:col>1</xdr:col>
      <xdr:colOff>762000</xdr:colOff>
      <xdr:row>15</xdr:row>
      <xdr:rowOff>9525</xdr:rowOff>
    </xdr:to>
    <xdr:pic>
      <xdr:nvPicPr>
        <xdr:cNvPr id="116" name="Picture 1" descr="http://www.hirrc.org/imagenes/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000375"/>
          <a:ext cx="762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304800</xdr:colOff>
      <xdr:row>15</xdr:row>
      <xdr:rowOff>0</xdr:rowOff>
    </xdr:from>
    <xdr:to>
      <xdr:col>1</xdr:col>
      <xdr:colOff>762000</xdr:colOff>
      <xdr:row>15</xdr:row>
      <xdr:rowOff>9525</xdr:rowOff>
    </xdr:to>
    <xdr:pic>
      <xdr:nvPicPr>
        <xdr:cNvPr id="117" name="Picture 1" descr="http://www.hirrc.org/imagenes/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000375"/>
          <a:ext cx="762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304800</xdr:colOff>
      <xdr:row>15</xdr:row>
      <xdr:rowOff>0</xdr:rowOff>
    </xdr:from>
    <xdr:to>
      <xdr:col>1</xdr:col>
      <xdr:colOff>619125</xdr:colOff>
      <xdr:row>15</xdr:row>
      <xdr:rowOff>9525</xdr:rowOff>
    </xdr:to>
    <xdr:pic>
      <xdr:nvPicPr>
        <xdr:cNvPr id="118" name="Picture 1" descr="http://www.hirrc.org/imagenes/log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3000375"/>
          <a:ext cx="6191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304800</xdr:colOff>
      <xdr:row>15</xdr:row>
      <xdr:rowOff>0</xdr:rowOff>
    </xdr:from>
    <xdr:to>
      <xdr:col>1</xdr:col>
      <xdr:colOff>762000</xdr:colOff>
      <xdr:row>15</xdr:row>
      <xdr:rowOff>9525</xdr:rowOff>
    </xdr:to>
    <xdr:pic>
      <xdr:nvPicPr>
        <xdr:cNvPr id="119" name="Picture 1" descr="http://www.hirrc.org/imagenes/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000375"/>
          <a:ext cx="762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304800</xdr:colOff>
      <xdr:row>15</xdr:row>
      <xdr:rowOff>0</xdr:rowOff>
    </xdr:from>
    <xdr:to>
      <xdr:col>1</xdr:col>
      <xdr:colOff>619125</xdr:colOff>
      <xdr:row>15</xdr:row>
      <xdr:rowOff>9525</xdr:rowOff>
    </xdr:to>
    <xdr:pic>
      <xdr:nvPicPr>
        <xdr:cNvPr id="120" name="Picture 1" descr="http://www.hirrc.org/imagenes/log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3000375"/>
          <a:ext cx="6191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304800</xdr:colOff>
      <xdr:row>15</xdr:row>
      <xdr:rowOff>0</xdr:rowOff>
    </xdr:from>
    <xdr:to>
      <xdr:col>1</xdr:col>
      <xdr:colOff>762000</xdr:colOff>
      <xdr:row>15</xdr:row>
      <xdr:rowOff>9525</xdr:rowOff>
    </xdr:to>
    <xdr:pic>
      <xdr:nvPicPr>
        <xdr:cNvPr id="121" name="Picture 1" descr="http://www.hirrc.org/imagenes/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000375"/>
          <a:ext cx="762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304800</xdr:colOff>
      <xdr:row>15</xdr:row>
      <xdr:rowOff>38100</xdr:rowOff>
    </xdr:from>
    <xdr:to>
      <xdr:col>1</xdr:col>
      <xdr:colOff>762000</xdr:colOff>
      <xdr:row>15</xdr:row>
      <xdr:rowOff>47625</xdr:rowOff>
    </xdr:to>
    <xdr:pic>
      <xdr:nvPicPr>
        <xdr:cNvPr id="122" name="Picture 1" descr="http://www.hirrc.org/imagenes/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038475"/>
          <a:ext cx="762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304800</xdr:colOff>
      <xdr:row>15</xdr:row>
      <xdr:rowOff>0</xdr:rowOff>
    </xdr:from>
    <xdr:to>
      <xdr:col>1</xdr:col>
      <xdr:colOff>619125</xdr:colOff>
      <xdr:row>15</xdr:row>
      <xdr:rowOff>9525</xdr:rowOff>
    </xdr:to>
    <xdr:pic>
      <xdr:nvPicPr>
        <xdr:cNvPr id="123" name="Picture 1" descr="http://www.hirrc.org/imagenes/log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3000375"/>
          <a:ext cx="6191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304800</xdr:colOff>
      <xdr:row>15</xdr:row>
      <xdr:rowOff>0</xdr:rowOff>
    </xdr:from>
    <xdr:to>
      <xdr:col>1</xdr:col>
      <xdr:colOff>762000</xdr:colOff>
      <xdr:row>15</xdr:row>
      <xdr:rowOff>9525</xdr:rowOff>
    </xdr:to>
    <xdr:pic>
      <xdr:nvPicPr>
        <xdr:cNvPr id="124" name="Picture 1" descr="http://www.hirrc.org/imagenes/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000375"/>
          <a:ext cx="762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304800</xdr:colOff>
      <xdr:row>15</xdr:row>
      <xdr:rowOff>0</xdr:rowOff>
    </xdr:from>
    <xdr:to>
      <xdr:col>1</xdr:col>
      <xdr:colOff>619125</xdr:colOff>
      <xdr:row>15</xdr:row>
      <xdr:rowOff>9525</xdr:rowOff>
    </xdr:to>
    <xdr:pic>
      <xdr:nvPicPr>
        <xdr:cNvPr id="125" name="Picture 1" descr="http://www.hirrc.org/imagenes/log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3000375"/>
          <a:ext cx="6191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304800</xdr:colOff>
      <xdr:row>15</xdr:row>
      <xdr:rowOff>0</xdr:rowOff>
    </xdr:from>
    <xdr:to>
      <xdr:col>1</xdr:col>
      <xdr:colOff>762000</xdr:colOff>
      <xdr:row>15</xdr:row>
      <xdr:rowOff>9525</xdr:rowOff>
    </xdr:to>
    <xdr:pic>
      <xdr:nvPicPr>
        <xdr:cNvPr id="126" name="Picture 1" descr="http://www.hirrc.org/imagenes/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000375"/>
          <a:ext cx="762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304800</xdr:colOff>
      <xdr:row>15</xdr:row>
      <xdr:rowOff>0</xdr:rowOff>
    </xdr:from>
    <xdr:to>
      <xdr:col>1</xdr:col>
      <xdr:colOff>762000</xdr:colOff>
      <xdr:row>15</xdr:row>
      <xdr:rowOff>9525</xdr:rowOff>
    </xdr:to>
    <xdr:pic>
      <xdr:nvPicPr>
        <xdr:cNvPr id="127" name="Picture 1" descr="http://www.hirrc.org/imagenes/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000375"/>
          <a:ext cx="762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304800</xdr:colOff>
      <xdr:row>15</xdr:row>
      <xdr:rowOff>0</xdr:rowOff>
    </xdr:from>
    <xdr:to>
      <xdr:col>1</xdr:col>
      <xdr:colOff>619125</xdr:colOff>
      <xdr:row>15</xdr:row>
      <xdr:rowOff>9525</xdr:rowOff>
    </xdr:to>
    <xdr:pic>
      <xdr:nvPicPr>
        <xdr:cNvPr id="128" name="Picture 1" descr="http://www.hirrc.org/imagenes/log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3000375"/>
          <a:ext cx="6191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304800</xdr:colOff>
      <xdr:row>15</xdr:row>
      <xdr:rowOff>0</xdr:rowOff>
    </xdr:from>
    <xdr:to>
      <xdr:col>1</xdr:col>
      <xdr:colOff>762000</xdr:colOff>
      <xdr:row>15</xdr:row>
      <xdr:rowOff>9525</xdr:rowOff>
    </xdr:to>
    <xdr:pic>
      <xdr:nvPicPr>
        <xdr:cNvPr id="129" name="Picture 1" descr="http://www.hirrc.org/imagenes/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000375"/>
          <a:ext cx="762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304800</xdr:colOff>
      <xdr:row>15</xdr:row>
      <xdr:rowOff>0</xdr:rowOff>
    </xdr:from>
    <xdr:to>
      <xdr:col>1</xdr:col>
      <xdr:colOff>619125</xdr:colOff>
      <xdr:row>15</xdr:row>
      <xdr:rowOff>9525</xdr:rowOff>
    </xdr:to>
    <xdr:pic>
      <xdr:nvPicPr>
        <xdr:cNvPr id="130" name="Picture 1" descr="http://www.hirrc.org/imagenes/log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3000375"/>
          <a:ext cx="6191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304800</xdr:colOff>
      <xdr:row>15</xdr:row>
      <xdr:rowOff>0</xdr:rowOff>
    </xdr:from>
    <xdr:to>
      <xdr:col>1</xdr:col>
      <xdr:colOff>762000</xdr:colOff>
      <xdr:row>15</xdr:row>
      <xdr:rowOff>9525</xdr:rowOff>
    </xdr:to>
    <xdr:pic>
      <xdr:nvPicPr>
        <xdr:cNvPr id="131" name="Picture 1" descr="http://www.hirrc.org/imagenes/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000375"/>
          <a:ext cx="762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304800</xdr:colOff>
      <xdr:row>15</xdr:row>
      <xdr:rowOff>0</xdr:rowOff>
    </xdr:from>
    <xdr:to>
      <xdr:col>1</xdr:col>
      <xdr:colOff>762000</xdr:colOff>
      <xdr:row>15</xdr:row>
      <xdr:rowOff>9525</xdr:rowOff>
    </xdr:to>
    <xdr:pic>
      <xdr:nvPicPr>
        <xdr:cNvPr id="132" name="Picture 1" descr="http://www.hirrc.org/imagenes/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000375"/>
          <a:ext cx="762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304800</xdr:colOff>
      <xdr:row>15</xdr:row>
      <xdr:rowOff>0</xdr:rowOff>
    </xdr:from>
    <xdr:to>
      <xdr:col>1</xdr:col>
      <xdr:colOff>619125</xdr:colOff>
      <xdr:row>15</xdr:row>
      <xdr:rowOff>9525</xdr:rowOff>
    </xdr:to>
    <xdr:pic>
      <xdr:nvPicPr>
        <xdr:cNvPr id="133" name="Picture 1" descr="http://www.hirrc.org/imagenes/log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3000375"/>
          <a:ext cx="6191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304800</xdr:colOff>
      <xdr:row>15</xdr:row>
      <xdr:rowOff>0</xdr:rowOff>
    </xdr:from>
    <xdr:to>
      <xdr:col>1</xdr:col>
      <xdr:colOff>762000</xdr:colOff>
      <xdr:row>15</xdr:row>
      <xdr:rowOff>9525</xdr:rowOff>
    </xdr:to>
    <xdr:pic>
      <xdr:nvPicPr>
        <xdr:cNvPr id="134" name="Picture 1" descr="http://www.hirrc.org/imagenes/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000375"/>
          <a:ext cx="762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304800</xdr:colOff>
      <xdr:row>15</xdr:row>
      <xdr:rowOff>0</xdr:rowOff>
    </xdr:from>
    <xdr:to>
      <xdr:col>1</xdr:col>
      <xdr:colOff>762000</xdr:colOff>
      <xdr:row>15</xdr:row>
      <xdr:rowOff>9525</xdr:rowOff>
    </xdr:to>
    <xdr:pic>
      <xdr:nvPicPr>
        <xdr:cNvPr id="135" name="Picture 1" descr="http://www.hirrc.org/imagenes/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000375"/>
          <a:ext cx="762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304800</xdr:colOff>
      <xdr:row>15</xdr:row>
      <xdr:rowOff>0</xdr:rowOff>
    </xdr:from>
    <xdr:to>
      <xdr:col>1</xdr:col>
      <xdr:colOff>619125</xdr:colOff>
      <xdr:row>15</xdr:row>
      <xdr:rowOff>9525</xdr:rowOff>
    </xdr:to>
    <xdr:pic>
      <xdr:nvPicPr>
        <xdr:cNvPr id="136" name="Picture 1" descr="http://www.hirrc.org/imagenes/log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3000375"/>
          <a:ext cx="6191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304800</xdr:colOff>
      <xdr:row>15</xdr:row>
      <xdr:rowOff>0</xdr:rowOff>
    </xdr:from>
    <xdr:to>
      <xdr:col>1</xdr:col>
      <xdr:colOff>762000</xdr:colOff>
      <xdr:row>15</xdr:row>
      <xdr:rowOff>9525</xdr:rowOff>
    </xdr:to>
    <xdr:pic>
      <xdr:nvPicPr>
        <xdr:cNvPr id="137" name="Picture 1" descr="http://www.hirrc.org/imagenes/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000375"/>
          <a:ext cx="762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304800</xdr:colOff>
      <xdr:row>15</xdr:row>
      <xdr:rowOff>0</xdr:rowOff>
    </xdr:from>
    <xdr:to>
      <xdr:col>1</xdr:col>
      <xdr:colOff>619125</xdr:colOff>
      <xdr:row>15</xdr:row>
      <xdr:rowOff>9525</xdr:rowOff>
    </xdr:to>
    <xdr:pic>
      <xdr:nvPicPr>
        <xdr:cNvPr id="138" name="Picture 1" descr="http://www.hirrc.org/imagenes/log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3000375"/>
          <a:ext cx="6191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304800</xdr:colOff>
      <xdr:row>15</xdr:row>
      <xdr:rowOff>0</xdr:rowOff>
    </xdr:from>
    <xdr:to>
      <xdr:col>1</xdr:col>
      <xdr:colOff>762000</xdr:colOff>
      <xdr:row>15</xdr:row>
      <xdr:rowOff>9525</xdr:rowOff>
    </xdr:to>
    <xdr:pic>
      <xdr:nvPicPr>
        <xdr:cNvPr id="139" name="Picture 1" descr="http://www.hirrc.org/imagenes/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000375"/>
          <a:ext cx="762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304800</xdr:colOff>
      <xdr:row>15</xdr:row>
      <xdr:rowOff>0</xdr:rowOff>
    </xdr:from>
    <xdr:to>
      <xdr:col>1</xdr:col>
      <xdr:colOff>762000</xdr:colOff>
      <xdr:row>15</xdr:row>
      <xdr:rowOff>9525</xdr:rowOff>
    </xdr:to>
    <xdr:pic>
      <xdr:nvPicPr>
        <xdr:cNvPr id="140" name="Picture 1" descr="http://www.hirrc.org/imagenes/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000375"/>
          <a:ext cx="762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304800</xdr:colOff>
      <xdr:row>15</xdr:row>
      <xdr:rowOff>0</xdr:rowOff>
    </xdr:from>
    <xdr:to>
      <xdr:col>1</xdr:col>
      <xdr:colOff>619125</xdr:colOff>
      <xdr:row>15</xdr:row>
      <xdr:rowOff>9525</xdr:rowOff>
    </xdr:to>
    <xdr:pic>
      <xdr:nvPicPr>
        <xdr:cNvPr id="141" name="Picture 1" descr="http://www.hirrc.org/imagenes/log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3000375"/>
          <a:ext cx="6191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304800</xdr:colOff>
      <xdr:row>15</xdr:row>
      <xdr:rowOff>0</xdr:rowOff>
    </xdr:from>
    <xdr:to>
      <xdr:col>1</xdr:col>
      <xdr:colOff>762000</xdr:colOff>
      <xdr:row>15</xdr:row>
      <xdr:rowOff>9525</xdr:rowOff>
    </xdr:to>
    <xdr:pic>
      <xdr:nvPicPr>
        <xdr:cNvPr id="142" name="Picture 1" descr="http://www.hirrc.org/imagenes/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000375"/>
          <a:ext cx="762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304800</xdr:colOff>
      <xdr:row>15</xdr:row>
      <xdr:rowOff>0</xdr:rowOff>
    </xdr:from>
    <xdr:to>
      <xdr:col>1</xdr:col>
      <xdr:colOff>619125</xdr:colOff>
      <xdr:row>15</xdr:row>
      <xdr:rowOff>9525</xdr:rowOff>
    </xdr:to>
    <xdr:pic>
      <xdr:nvPicPr>
        <xdr:cNvPr id="143" name="Picture 1" descr="http://www.hirrc.org/imagenes/log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3000375"/>
          <a:ext cx="6191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304800</xdr:colOff>
      <xdr:row>15</xdr:row>
      <xdr:rowOff>0</xdr:rowOff>
    </xdr:from>
    <xdr:to>
      <xdr:col>1</xdr:col>
      <xdr:colOff>762000</xdr:colOff>
      <xdr:row>15</xdr:row>
      <xdr:rowOff>9525</xdr:rowOff>
    </xdr:to>
    <xdr:pic>
      <xdr:nvPicPr>
        <xdr:cNvPr id="144" name="Picture 1" descr="http://www.hirrc.org/imagenes/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000375"/>
          <a:ext cx="762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304800</xdr:colOff>
      <xdr:row>15</xdr:row>
      <xdr:rowOff>0</xdr:rowOff>
    </xdr:from>
    <xdr:to>
      <xdr:col>1</xdr:col>
      <xdr:colOff>762000</xdr:colOff>
      <xdr:row>15</xdr:row>
      <xdr:rowOff>9525</xdr:rowOff>
    </xdr:to>
    <xdr:pic>
      <xdr:nvPicPr>
        <xdr:cNvPr id="145" name="Picture 1" descr="http://www.hirrc.org/imagenes/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000375"/>
          <a:ext cx="762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304800</xdr:colOff>
      <xdr:row>15</xdr:row>
      <xdr:rowOff>0</xdr:rowOff>
    </xdr:from>
    <xdr:to>
      <xdr:col>1</xdr:col>
      <xdr:colOff>619125</xdr:colOff>
      <xdr:row>15</xdr:row>
      <xdr:rowOff>9525</xdr:rowOff>
    </xdr:to>
    <xdr:pic>
      <xdr:nvPicPr>
        <xdr:cNvPr id="146" name="Picture 1" descr="http://www.hirrc.org/imagenes/log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3000375"/>
          <a:ext cx="6191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304800</xdr:colOff>
      <xdr:row>15</xdr:row>
      <xdr:rowOff>0</xdr:rowOff>
    </xdr:from>
    <xdr:to>
      <xdr:col>1</xdr:col>
      <xdr:colOff>762000</xdr:colOff>
      <xdr:row>15</xdr:row>
      <xdr:rowOff>9525</xdr:rowOff>
    </xdr:to>
    <xdr:pic>
      <xdr:nvPicPr>
        <xdr:cNvPr id="147" name="Picture 1" descr="http://www.hirrc.org/imagenes/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000375"/>
          <a:ext cx="762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304800</xdr:colOff>
      <xdr:row>15</xdr:row>
      <xdr:rowOff>0</xdr:rowOff>
    </xdr:from>
    <xdr:to>
      <xdr:col>1</xdr:col>
      <xdr:colOff>619125</xdr:colOff>
      <xdr:row>15</xdr:row>
      <xdr:rowOff>9525</xdr:rowOff>
    </xdr:to>
    <xdr:pic>
      <xdr:nvPicPr>
        <xdr:cNvPr id="148" name="Picture 1" descr="http://www.hirrc.org/imagenes/log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3000375"/>
          <a:ext cx="6191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304800</xdr:colOff>
      <xdr:row>15</xdr:row>
      <xdr:rowOff>0</xdr:rowOff>
    </xdr:from>
    <xdr:to>
      <xdr:col>1</xdr:col>
      <xdr:colOff>762000</xdr:colOff>
      <xdr:row>15</xdr:row>
      <xdr:rowOff>9525</xdr:rowOff>
    </xdr:to>
    <xdr:pic>
      <xdr:nvPicPr>
        <xdr:cNvPr id="149" name="Picture 1" descr="http://www.hirrc.org/imagenes/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000375"/>
          <a:ext cx="762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304800</xdr:colOff>
      <xdr:row>15</xdr:row>
      <xdr:rowOff>0</xdr:rowOff>
    </xdr:from>
    <xdr:to>
      <xdr:col>1</xdr:col>
      <xdr:colOff>762000</xdr:colOff>
      <xdr:row>15</xdr:row>
      <xdr:rowOff>9525</xdr:rowOff>
    </xdr:to>
    <xdr:pic>
      <xdr:nvPicPr>
        <xdr:cNvPr id="150" name="Picture 1" descr="http://www.hirrc.org/imagenes/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000375"/>
          <a:ext cx="762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304800</xdr:colOff>
      <xdr:row>15</xdr:row>
      <xdr:rowOff>0</xdr:rowOff>
    </xdr:from>
    <xdr:to>
      <xdr:col>1</xdr:col>
      <xdr:colOff>619125</xdr:colOff>
      <xdr:row>15</xdr:row>
      <xdr:rowOff>9525</xdr:rowOff>
    </xdr:to>
    <xdr:pic>
      <xdr:nvPicPr>
        <xdr:cNvPr id="151" name="Picture 1" descr="http://www.hirrc.org/imagenes/log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3000375"/>
          <a:ext cx="6191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304800</xdr:colOff>
      <xdr:row>15</xdr:row>
      <xdr:rowOff>0</xdr:rowOff>
    </xdr:from>
    <xdr:to>
      <xdr:col>1</xdr:col>
      <xdr:colOff>762000</xdr:colOff>
      <xdr:row>15</xdr:row>
      <xdr:rowOff>9525</xdr:rowOff>
    </xdr:to>
    <xdr:pic>
      <xdr:nvPicPr>
        <xdr:cNvPr id="152" name="Picture 1" descr="http://www.hirrc.org/imagenes/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000375"/>
          <a:ext cx="762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304800</xdr:colOff>
      <xdr:row>15</xdr:row>
      <xdr:rowOff>0</xdr:rowOff>
    </xdr:from>
    <xdr:to>
      <xdr:col>1</xdr:col>
      <xdr:colOff>619125</xdr:colOff>
      <xdr:row>15</xdr:row>
      <xdr:rowOff>9525</xdr:rowOff>
    </xdr:to>
    <xdr:pic>
      <xdr:nvPicPr>
        <xdr:cNvPr id="153" name="Picture 1" descr="http://www.hirrc.org/imagenes/log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3000375"/>
          <a:ext cx="6191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304800</xdr:colOff>
      <xdr:row>15</xdr:row>
      <xdr:rowOff>0</xdr:rowOff>
    </xdr:from>
    <xdr:to>
      <xdr:col>1</xdr:col>
      <xdr:colOff>762000</xdr:colOff>
      <xdr:row>15</xdr:row>
      <xdr:rowOff>9525</xdr:rowOff>
    </xdr:to>
    <xdr:pic>
      <xdr:nvPicPr>
        <xdr:cNvPr id="154" name="Picture 1" descr="http://www.hirrc.org/imagenes/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000375"/>
          <a:ext cx="762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304800</xdr:colOff>
      <xdr:row>15</xdr:row>
      <xdr:rowOff>0</xdr:rowOff>
    </xdr:from>
    <xdr:to>
      <xdr:col>1</xdr:col>
      <xdr:colOff>762000</xdr:colOff>
      <xdr:row>15</xdr:row>
      <xdr:rowOff>9525</xdr:rowOff>
    </xdr:to>
    <xdr:pic>
      <xdr:nvPicPr>
        <xdr:cNvPr id="155" name="Picture 1" descr="http://www.hirrc.org/imagenes/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000375"/>
          <a:ext cx="762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304800</xdr:colOff>
      <xdr:row>15</xdr:row>
      <xdr:rowOff>0</xdr:rowOff>
    </xdr:from>
    <xdr:to>
      <xdr:col>1</xdr:col>
      <xdr:colOff>619125</xdr:colOff>
      <xdr:row>15</xdr:row>
      <xdr:rowOff>9525</xdr:rowOff>
    </xdr:to>
    <xdr:pic>
      <xdr:nvPicPr>
        <xdr:cNvPr id="156" name="Picture 1" descr="http://www.hirrc.org/imagenes/log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3000375"/>
          <a:ext cx="6191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304800</xdr:colOff>
      <xdr:row>15</xdr:row>
      <xdr:rowOff>0</xdr:rowOff>
    </xdr:from>
    <xdr:to>
      <xdr:col>1</xdr:col>
      <xdr:colOff>762000</xdr:colOff>
      <xdr:row>15</xdr:row>
      <xdr:rowOff>9525</xdr:rowOff>
    </xdr:to>
    <xdr:pic>
      <xdr:nvPicPr>
        <xdr:cNvPr id="157" name="Picture 1" descr="http://www.hirrc.org/imagenes/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000375"/>
          <a:ext cx="762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304800</xdr:colOff>
      <xdr:row>15</xdr:row>
      <xdr:rowOff>0</xdr:rowOff>
    </xdr:from>
    <xdr:to>
      <xdr:col>1</xdr:col>
      <xdr:colOff>619125</xdr:colOff>
      <xdr:row>15</xdr:row>
      <xdr:rowOff>9525</xdr:rowOff>
    </xdr:to>
    <xdr:pic>
      <xdr:nvPicPr>
        <xdr:cNvPr id="158" name="Picture 1" descr="http://www.hirrc.org/imagenes/log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3000375"/>
          <a:ext cx="6191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304800</xdr:colOff>
      <xdr:row>15</xdr:row>
      <xdr:rowOff>0</xdr:rowOff>
    </xdr:from>
    <xdr:to>
      <xdr:col>1</xdr:col>
      <xdr:colOff>762000</xdr:colOff>
      <xdr:row>15</xdr:row>
      <xdr:rowOff>9525</xdr:rowOff>
    </xdr:to>
    <xdr:pic>
      <xdr:nvPicPr>
        <xdr:cNvPr id="159" name="Picture 1" descr="http://www.hirrc.org/imagenes/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000375"/>
          <a:ext cx="762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304800</xdr:colOff>
      <xdr:row>15</xdr:row>
      <xdr:rowOff>0</xdr:rowOff>
    </xdr:from>
    <xdr:to>
      <xdr:col>1</xdr:col>
      <xdr:colOff>762000</xdr:colOff>
      <xdr:row>15</xdr:row>
      <xdr:rowOff>9525</xdr:rowOff>
    </xdr:to>
    <xdr:pic>
      <xdr:nvPicPr>
        <xdr:cNvPr id="160" name="Picture 1" descr="http://www.hirrc.org/imagenes/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000375"/>
          <a:ext cx="762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304800</xdr:colOff>
      <xdr:row>15</xdr:row>
      <xdr:rowOff>0</xdr:rowOff>
    </xdr:from>
    <xdr:to>
      <xdr:col>1</xdr:col>
      <xdr:colOff>619125</xdr:colOff>
      <xdr:row>15</xdr:row>
      <xdr:rowOff>9525</xdr:rowOff>
    </xdr:to>
    <xdr:pic>
      <xdr:nvPicPr>
        <xdr:cNvPr id="161" name="Picture 1" descr="http://www.hirrc.org/imagenes/log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3000375"/>
          <a:ext cx="6191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304800</xdr:colOff>
      <xdr:row>15</xdr:row>
      <xdr:rowOff>0</xdr:rowOff>
    </xdr:from>
    <xdr:to>
      <xdr:col>1</xdr:col>
      <xdr:colOff>762000</xdr:colOff>
      <xdr:row>15</xdr:row>
      <xdr:rowOff>9525</xdr:rowOff>
    </xdr:to>
    <xdr:pic>
      <xdr:nvPicPr>
        <xdr:cNvPr id="162" name="Picture 1" descr="http://www.hirrc.org/imagenes/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000375"/>
          <a:ext cx="762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304800</xdr:colOff>
      <xdr:row>15</xdr:row>
      <xdr:rowOff>0</xdr:rowOff>
    </xdr:from>
    <xdr:to>
      <xdr:col>1</xdr:col>
      <xdr:colOff>762000</xdr:colOff>
      <xdr:row>15</xdr:row>
      <xdr:rowOff>9525</xdr:rowOff>
    </xdr:to>
    <xdr:pic>
      <xdr:nvPicPr>
        <xdr:cNvPr id="163" name="Picture 1" descr="http://www.hirrc.org/imagenes/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000375"/>
          <a:ext cx="762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304800</xdr:colOff>
      <xdr:row>15</xdr:row>
      <xdr:rowOff>0</xdr:rowOff>
    </xdr:from>
    <xdr:to>
      <xdr:col>1</xdr:col>
      <xdr:colOff>619125</xdr:colOff>
      <xdr:row>15</xdr:row>
      <xdr:rowOff>9525</xdr:rowOff>
    </xdr:to>
    <xdr:pic>
      <xdr:nvPicPr>
        <xdr:cNvPr id="164" name="Picture 1" descr="http://www.hirrc.org/imagenes/log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3000375"/>
          <a:ext cx="6191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304800</xdr:colOff>
      <xdr:row>15</xdr:row>
      <xdr:rowOff>0</xdr:rowOff>
    </xdr:from>
    <xdr:to>
      <xdr:col>1</xdr:col>
      <xdr:colOff>762000</xdr:colOff>
      <xdr:row>15</xdr:row>
      <xdr:rowOff>9525</xdr:rowOff>
    </xdr:to>
    <xdr:pic>
      <xdr:nvPicPr>
        <xdr:cNvPr id="165" name="Picture 1" descr="http://www.hirrc.org/imagenes/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000375"/>
          <a:ext cx="762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304800</xdr:colOff>
      <xdr:row>15</xdr:row>
      <xdr:rowOff>0</xdr:rowOff>
    </xdr:from>
    <xdr:to>
      <xdr:col>1</xdr:col>
      <xdr:colOff>619125</xdr:colOff>
      <xdr:row>15</xdr:row>
      <xdr:rowOff>9525</xdr:rowOff>
    </xdr:to>
    <xdr:pic>
      <xdr:nvPicPr>
        <xdr:cNvPr id="166" name="Picture 1" descr="http://www.hirrc.org/imagenes/log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3000375"/>
          <a:ext cx="6191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304800</xdr:colOff>
      <xdr:row>15</xdr:row>
      <xdr:rowOff>0</xdr:rowOff>
    </xdr:from>
    <xdr:to>
      <xdr:col>1</xdr:col>
      <xdr:colOff>762000</xdr:colOff>
      <xdr:row>15</xdr:row>
      <xdr:rowOff>9525</xdr:rowOff>
    </xdr:to>
    <xdr:pic>
      <xdr:nvPicPr>
        <xdr:cNvPr id="167" name="Picture 1" descr="http://www.hirrc.org/imagenes/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000375"/>
          <a:ext cx="762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304800</xdr:colOff>
      <xdr:row>15</xdr:row>
      <xdr:rowOff>0</xdr:rowOff>
    </xdr:from>
    <xdr:to>
      <xdr:col>1</xdr:col>
      <xdr:colOff>762000</xdr:colOff>
      <xdr:row>15</xdr:row>
      <xdr:rowOff>9525</xdr:rowOff>
    </xdr:to>
    <xdr:pic>
      <xdr:nvPicPr>
        <xdr:cNvPr id="168" name="Picture 1" descr="http://www.hirrc.org/imagenes/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000375"/>
          <a:ext cx="762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304800</xdr:colOff>
      <xdr:row>15</xdr:row>
      <xdr:rowOff>0</xdr:rowOff>
    </xdr:from>
    <xdr:to>
      <xdr:col>1</xdr:col>
      <xdr:colOff>619125</xdr:colOff>
      <xdr:row>15</xdr:row>
      <xdr:rowOff>9525</xdr:rowOff>
    </xdr:to>
    <xdr:pic>
      <xdr:nvPicPr>
        <xdr:cNvPr id="169" name="Picture 1" descr="http://www.hirrc.org/imagenes/log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3000375"/>
          <a:ext cx="6191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304800</xdr:colOff>
      <xdr:row>15</xdr:row>
      <xdr:rowOff>0</xdr:rowOff>
    </xdr:from>
    <xdr:to>
      <xdr:col>1</xdr:col>
      <xdr:colOff>762000</xdr:colOff>
      <xdr:row>15</xdr:row>
      <xdr:rowOff>9525</xdr:rowOff>
    </xdr:to>
    <xdr:pic>
      <xdr:nvPicPr>
        <xdr:cNvPr id="170" name="Picture 1" descr="http://www.hirrc.org/imagenes/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000375"/>
          <a:ext cx="762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304800</xdr:colOff>
      <xdr:row>15</xdr:row>
      <xdr:rowOff>0</xdr:rowOff>
    </xdr:from>
    <xdr:to>
      <xdr:col>1</xdr:col>
      <xdr:colOff>619125</xdr:colOff>
      <xdr:row>15</xdr:row>
      <xdr:rowOff>9525</xdr:rowOff>
    </xdr:to>
    <xdr:pic>
      <xdr:nvPicPr>
        <xdr:cNvPr id="171" name="Picture 1" descr="http://www.hirrc.org/imagenes/log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3000375"/>
          <a:ext cx="6191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304800</xdr:colOff>
      <xdr:row>15</xdr:row>
      <xdr:rowOff>0</xdr:rowOff>
    </xdr:from>
    <xdr:to>
      <xdr:col>1</xdr:col>
      <xdr:colOff>762000</xdr:colOff>
      <xdr:row>15</xdr:row>
      <xdr:rowOff>9525</xdr:rowOff>
    </xdr:to>
    <xdr:pic>
      <xdr:nvPicPr>
        <xdr:cNvPr id="172" name="Picture 1" descr="http://www.hirrc.org/imagenes/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000375"/>
          <a:ext cx="762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304800</xdr:colOff>
      <xdr:row>15</xdr:row>
      <xdr:rowOff>0</xdr:rowOff>
    </xdr:from>
    <xdr:to>
      <xdr:col>1</xdr:col>
      <xdr:colOff>762000</xdr:colOff>
      <xdr:row>15</xdr:row>
      <xdr:rowOff>9525</xdr:rowOff>
    </xdr:to>
    <xdr:pic>
      <xdr:nvPicPr>
        <xdr:cNvPr id="173" name="Picture 1" descr="http://www.hirrc.org/imagenes/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000375"/>
          <a:ext cx="762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304800</xdr:colOff>
      <xdr:row>15</xdr:row>
      <xdr:rowOff>0</xdr:rowOff>
    </xdr:from>
    <xdr:to>
      <xdr:col>1</xdr:col>
      <xdr:colOff>619125</xdr:colOff>
      <xdr:row>15</xdr:row>
      <xdr:rowOff>9525</xdr:rowOff>
    </xdr:to>
    <xdr:pic>
      <xdr:nvPicPr>
        <xdr:cNvPr id="174" name="Picture 1" descr="http://www.hirrc.org/imagenes/log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3000375"/>
          <a:ext cx="6191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304800</xdr:colOff>
      <xdr:row>15</xdr:row>
      <xdr:rowOff>0</xdr:rowOff>
    </xdr:from>
    <xdr:to>
      <xdr:col>1</xdr:col>
      <xdr:colOff>762000</xdr:colOff>
      <xdr:row>15</xdr:row>
      <xdr:rowOff>9525</xdr:rowOff>
    </xdr:to>
    <xdr:pic>
      <xdr:nvPicPr>
        <xdr:cNvPr id="175" name="Picture 1" descr="http://www.hirrc.org/imagenes/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000375"/>
          <a:ext cx="762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304800</xdr:colOff>
      <xdr:row>15</xdr:row>
      <xdr:rowOff>0</xdr:rowOff>
    </xdr:from>
    <xdr:to>
      <xdr:col>1</xdr:col>
      <xdr:colOff>619125</xdr:colOff>
      <xdr:row>15</xdr:row>
      <xdr:rowOff>9525</xdr:rowOff>
    </xdr:to>
    <xdr:pic>
      <xdr:nvPicPr>
        <xdr:cNvPr id="176" name="Picture 1" descr="http://www.hirrc.org/imagenes/log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3000375"/>
          <a:ext cx="6191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304800</xdr:colOff>
      <xdr:row>15</xdr:row>
      <xdr:rowOff>0</xdr:rowOff>
    </xdr:from>
    <xdr:to>
      <xdr:col>1</xdr:col>
      <xdr:colOff>762000</xdr:colOff>
      <xdr:row>15</xdr:row>
      <xdr:rowOff>9525</xdr:rowOff>
    </xdr:to>
    <xdr:pic>
      <xdr:nvPicPr>
        <xdr:cNvPr id="177" name="Picture 1" descr="http://www.hirrc.org/imagenes/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000375"/>
          <a:ext cx="762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304800</xdr:colOff>
      <xdr:row>15</xdr:row>
      <xdr:rowOff>0</xdr:rowOff>
    </xdr:from>
    <xdr:to>
      <xdr:col>1</xdr:col>
      <xdr:colOff>762000</xdr:colOff>
      <xdr:row>15</xdr:row>
      <xdr:rowOff>9525</xdr:rowOff>
    </xdr:to>
    <xdr:pic>
      <xdr:nvPicPr>
        <xdr:cNvPr id="178" name="Picture 1" descr="http://www.hirrc.org/imagenes/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000375"/>
          <a:ext cx="762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304800</xdr:colOff>
      <xdr:row>15</xdr:row>
      <xdr:rowOff>0</xdr:rowOff>
    </xdr:from>
    <xdr:to>
      <xdr:col>1</xdr:col>
      <xdr:colOff>619125</xdr:colOff>
      <xdr:row>15</xdr:row>
      <xdr:rowOff>9525</xdr:rowOff>
    </xdr:to>
    <xdr:pic>
      <xdr:nvPicPr>
        <xdr:cNvPr id="179" name="Picture 1" descr="http://www.hirrc.org/imagenes/log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3000375"/>
          <a:ext cx="6191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304800</xdr:colOff>
      <xdr:row>15</xdr:row>
      <xdr:rowOff>0</xdr:rowOff>
    </xdr:from>
    <xdr:to>
      <xdr:col>1</xdr:col>
      <xdr:colOff>762000</xdr:colOff>
      <xdr:row>15</xdr:row>
      <xdr:rowOff>9525</xdr:rowOff>
    </xdr:to>
    <xdr:pic>
      <xdr:nvPicPr>
        <xdr:cNvPr id="180" name="Picture 1" descr="http://www.hirrc.org/imagenes/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000375"/>
          <a:ext cx="762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304800</xdr:colOff>
      <xdr:row>15</xdr:row>
      <xdr:rowOff>0</xdr:rowOff>
    </xdr:from>
    <xdr:to>
      <xdr:col>1</xdr:col>
      <xdr:colOff>619125</xdr:colOff>
      <xdr:row>15</xdr:row>
      <xdr:rowOff>9525</xdr:rowOff>
    </xdr:to>
    <xdr:pic>
      <xdr:nvPicPr>
        <xdr:cNvPr id="181" name="Picture 1" descr="http://www.hirrc.org/imagenes/log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3000375"/>
          <a:ext cx="6191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304800</xdr:colOff>
      <xdr:row>15</xdr:row>
      <xdr:rowOff>0</xdr:rowOff>
    </xdr:from>
    <xdr:to>
      <xdr:col>1</xdr:col>
      <xdr:colOff>762000</xdr:colOff>
      <xdr:row>15</xdr:row>
      <xdr:rowOff>9525</xdr:rowOff>
    </xdr:to>
    <xdr:pic>
      <xdr:nvPicPr>
        <xdr:cNvPr id="182" name="Picture 1" descr="http://www.hirrc.org/imagenes/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000375"/>
          <a:ext cx="762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304800</xdr:colOff>
      <xdr:row>15</xdr:row>
      <xdr:rowOff>0</xdr:rowOff>
    </xdr:from>
    <xdr:to>
      <xdr:col>1</xdr:col>
      <xdr:colOff>762000</xdr:colOff>
      <xdr:row>15</xdr:row>
      <xdr:rowOff>9525</xdr:rowOff>
    </xdr:to>
    <xdr:pic>
      <xdr:nvPicPr>
        <xdr:cNvPr id="183" name="Picture 1" descr="http://www.hirrc.org/imagenes/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000375"/>
          <a:ext cx="762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304800</xdr:colOff>
      <xdr:row>15</xdr:row>
      <xdr:rowOff>0</xdr:rowOff>
    </xdr:from>
    <xdr:to>
      <xdr:col>1</xdr:col>
      <xdr:colOff>619125</xdr:colOff>
      <xdr:row>15</xdr:row>
      <xdr:rowOff>9525</xdr:rowOff>
    </xdr:to>
    <xdr:pic>
      <xdr:nvPicPr>
        <xdr:cNvPr id="184" name="Picture 1" descr="http://www.hirrc.org/imagenes/log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3000375"/>
          <a:ext cx="6191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304800</xdr:colOff>
      <xdr:row>15</xdr:row>
      <xdr:rowOff>0</xdr:rowOff>
    </xdr:from>
    <xdr:to>
      <xdr:col>1</xdr:col>
      <xdr:colOff>762000</xdr:colOff>
      <xdr:row>15</xdr:row>
      <xdr:rowOff>9525</xdr:rowOff>
    </xdr:to>
    <xdr:pic>
      <xdr:nvPicPr>
        <xdr:cNvPr id="185" name="Picture 1" descr="http://www.hirrc.org/imagenes/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000375"/>
          <a:ext cx="762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304800</xdr:colOff>
      <xdr:row>15</xdr:row>
      <xdr:rowOff>0</xdr:rowOff>
    </xdr:from>
    <xdr:to>
      <xdr:col>1</xdr:col>
      <xdr:colOff>619125</xdr:colOff>
      <xdr:row>15</xdr:row>
      <xdr:rowOff>9525</xdr:rowOff>
    </xdr:to>
    <xdr:pic>
      <xdr:nvPicPr>
        <xdr:cNvPr id="186" name="Picture 1" descr="http://www.hirrc.org/imagenes/log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3000375"/>
          <a:ext cx="6191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304800</xdr:colOff>
      <xdr:row>15</xdr:row>
      <xdr:rowOff>0</xdr:rowOff>
    </xdr:from>
    <xdr:to>
      <xdr:col>1</xdr:col>
      <xdr:colOff>762000</xdr:colOff>
      <xdr:row>15</xdr:row>
      <xdr:rowOff>9525</xdr:rowOff>
    </xdr:to>
    <xdr:pic>
      <xdr:nvPicPr>
        <xdr:cNvPr id="187" name="Picture 1" descr="http://www.hirrc.org/imagenes/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000375"/>
          <a:ext cx="762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304800</xdr:colOff>
      <xdr:row>15</xdr:row>
      <xdr:rowOff>0</xdr:rowOff>
    </xdr:from>
    <xdr:to>
      <xdr:col>1</xdr:col>
      <xdr:colOff>762000</xdr:colOff>
      <xdr:row>15</xdr:row>
      <xdr:rowOff>9525</xdr:rowOff>
    </xdr:to>
    <xdr:pic>
      <xdr:nvPicPr>
        <xdr:cNvPr id="188" name="Picture 1" descr="http://www.hirrc.org/imagenes/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000375"/>
          <a:ext cx="762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304800</xdr:colOff>
      <xdr:row>15</xdr:row>
      <xdr:rowOff>0</xdr:rowOff>
    </xdr:from>
    <xdr:to>
      <xdr:col>1</xdr:col>
      <xdr:colOff>619125</xdr:colOff>
      <xdr:row>15</xdr:row>
      <xdr:rowOff>9525</xdr:rowOff>
    </xdr:to>
    <xdr:pic>
      <xdr:nvPicPr>
        <xdr:cNvPr id="189" name="Picture 1" descr="http://www.hirrc.org/imagenes/log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3000375"/>
          <a:ext cx="6191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304800</xdr:colOff>
      <xdr:row>15</xdr:row>
      <xdr:rowOff>0</xdr:rowOff>
    </xdr:from>
    <xdr:to>
      <xdr:col>1</xdr:col>
      <xdr:colOff>762000</xdr:colOff>
      <xdr:row>15</xdr:row>
      <xdr:rowOff>9525</xdr:rowOff>
    </xdr:to>
    <xdr:pic>
      <xdr:nvPicPr>
        <xdr:cNvPr id="190" name="Picture 1" descr="http://www.hirrc.org/imagenes/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000375"/>
          <a:ext cx="762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304800</xdr:colOff>
      <xdr:row>15</xdr:row>
      <xdr:rowOff>0</xdr:rowOff>
    </xdr:from>
    <xdr:to>
      <xdr:col>1</xdr:col>
      <xdr:colOff>762000</xdr:colOff>
      <xdr:row>15</xdr:row>
      <xdr:rowOff>9525</xdr:rowOff>
    </xdr:to>
    <xdr:pic>
      <xdr:nvPicPr>
        <xdr:cNvPr id="191" name="Picture 1" descr="http://www.hirrc.org/imagenes/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000375"/>
          <a:ext cx="762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304800</xdr:colOff>
      <xdr:row>15</xdr:row>
      <xdr:rowOff>0</xdr:rowOff>
    </xdr:from>
    <xdr:to>
      <xdr:col>1</xdr:col>
      <xdr:colOff>619125</xdr:colOff>
      <xdr:row>15</xdr:row>
      <xdr:rowOff>9525</xdr:rowOff>
    </xdr:to>
    <xdr:pic>
      <xdr:nvPicPr>
        <xdr:cNvPr id="192" name="Picture 1" descr="http://www.hirrc.org/imagenes/log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3000375"/>
          <a:ext cx="6191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304800</xdr:colOff>
      <xdr:row>15</xdr:row>
      <xdr:rowOff>0</xdr:rowOff>
    </xdr:from>
    <xdr:to>
      <xdr:col>1</xdr:col>
      <xdr:colOff>762000</xdr:colOff>
      <xdr:row>15</xdr:row>
      <xdr:rowOff>9525</xdr:rowOff>
    </xdr:to>
    <xdr:pic>
      <xdr:nvPicPr>
        <xdr:cNvPr id="193" name="Picture 1" descr="http://www.hirrc.org/imagenes/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000375"/>
          <a:ext cx="762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304800</xdr:colOff>
      <xdr:row>15</xdr:row>
      <xdr:rowOff>0</xdr:rowOff>
    </xdr:from>
    <xdr:to>
      <xdr:col>1</xdr:col>
      <xdr:colOff>619125</xdr:colOff>
      <xdr:row>15</xdr:row>
      <xdr:rowOff>9525</xdr:rowOff>
    </xdr:to>
    <xdr:pic>
      <xdr:nvPicPr>
        <xdr:cNvPr id="194" name="Picture 1" descr="http://www.hirrc.org/imagenes/log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3000375"/>
          <a:ext cx="6191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304800</xdr:colOff>
      <xdr:row>15</xdr:row>
      <xdr:rowOff>0</xdr:rowOff>
    </xdr:from>
    <xdr:to>
      <xdr:col>1</xdr:col>
      <xdr:colOff>762000</xdr:colOff>
      <xdr:row>15</xdr:row>
      <xdr:rowOff>9525</xdr:rowOff>
    </xdr:to>
    <xdr:pic>
      <xdr:nvPicPr>
        <xdr:cNvPr id="195" name="Picture 1" descr="http://www.hirrc.org/imagenes/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000375"/>
          <a:ext cx="762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304800</xdr:colOff>
      <xdr:row>15</xdr:row>
      <xdr:rowOff>0</xdr:rowOff>
    </xdr:from>
    <xdr:to>
      <xdr:col>1</xdr:col>
      <xdr:colOff>762000</xdr:colOff>
      <xdr:row>15</xdr:row>
      <xdr:rowOff>9525</xdr:rowOff>
    </xdr:to>
    <xdr:pic>
      <xdr:nvPicPr>
        <xdr:cNvPr id="196" name="Picture 1" descr="http://www.hirrc.org/imagenes/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000375"/>
          <a:ext cx="762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304800</xdr:colOff>
      <xdr:row>15</xdr:row>
      <xdr:rowOff>0</xdr:rowOff>
    </xdr:from>
    <xdr:to>
      <xdr:col>1</xdr:col>
      <xdr:colOff>619125</xdr:colOff>
      <xdr:row>15</xdr:row>
      <xdr:rowOff>9525</xdr:rowOff>
    </xdr:to>
    <xdr:pic>
      <xdr:nvPicPr>
        <xdr:cNvPr id="197" name="Picture 1" descr="http://www.hirrc.org/imagenes/log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3000375"/>
          <a:ext cx="6191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304800</xdr:colOff>
      <xdr:row>15</xdr:row>
      <xdr:rowOff>0</xdr:rowOff>
    </xdr:from>
    <xdr:to>
      <xdr:col>1</xdr:col>
      <xdr:colOff>762000</xdr:colOff>
      <xdr:row>15</xdr:row>
      <xdr:rowOff>9525</xdr:rowOff>
    </xdr:to>
    <xdr:pic>
      <xdr:nvPicPr>
        <xdr:cNvPr id="198" name="Picture 1" descr="http://www.hirrc.org/imagenes/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000375"/>
          <a:ext cx="762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304800</xdr:colOff>
      <xdr:row>15</xdr:row>
      <xdr:rowOff>0</xdr:rowOff>
    </xdr:from>
    <xdr:to>
      <xdr:col>1</xdr:col>
      <xdr:colOff>619125</xdr:colOff>
      <xdr:row>15</xdr:row>
      <xdr:rowOff>9525</xdr:rowOff>
    </xdr:to>
    <xdr:pic>
      <xdr:nvPicPr>
        <xdr:cNvPr id="199" name="Picture 1" descr="http://www.hirrc.org/imagenes/log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3000375"/>
          <a:ext cx="6191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304800</xdr:colOff>
      <xdr:row>15</xdr:row>
      <xdr:rowOff>0</xdr:rowOff>
    </xdr:from>
    <xdr:to>
      <xdr:col>1</xdr:col>
      <xdr:colOff>762000</xdr:colOff>
      <xdr:row>15</xdr:row>
      <xdr:rowOff>9525</xdr:rowOff>
    </xdr:to>
    <xdr:pic>
      <xdr:nvPicPr>
        <xdr:cNvPr id="200" name="Picture 1" descr="http://www.hirrc.org/imagenes/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000375"/>
          <a:ext cx="762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304800</xdr:colOff>
      <xdr:row>15</xdr:row>
      <xdr:rowOff>0</xdr:rowOff>
    </xdr:from>
    <xdr:to>
      <xdr:col>1</xdr:col>
      <xdr:colOff>762000</xdr:colOff>
      <xdr:row>15</xdr:row>
      <xdr:rowOff>9525</xdr:rowOff>
    </xdr:to>
    <xdr:pic>
      <xdr:nvPicPr>
        <xdr:cNvPr id="201" name="Picture 1" descr="http://www.hirrc.org/imagenes/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000375"/>
          <a:ext cx="762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304800</xdr:colOff>
      <xdr:row>15</xdr:row>
      <xdr:rowOff>0</xdr:rowOff>
    </xdr:from>
    <xdr:to>
      <xdr:col>1</xdr:col>
      <xdr:colOff>619125</xdr:colOff>
      <xdr:row>15</xdr:row>
      <xdr:rowOff>9525</xdr:rowOff>
    </xdr:to>
    <xdr:pic>
      <xdr:nvPicPr>
        <xdr:cNvPr id="202" name="Picture 1" descr="http://www.hirrc.org/imagenes/log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3000375"/>
          <a:ext cx="6191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304800</xdr:colOff>
      <xdr:row>15</xdr:row>
      <xdr:rowOff>0</xdr:rowOff>
    </xdr:from>
    <xdr:to>
      <xdr:col>1</xdr:col>
      <xdr:colOff>762000</xdr:colOff>
      <xdr:row>15</xdr:row>
      <xdr:rowOff>9525</xdr:rowOff>
    </xdr:to>
    <xdr:pic>
      <xdr:nvPicPr>
        <xdr:cNvPr id="203" name="Picture 1" descr="http://www.hirrc.org/imagenes/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000375"/>
          <a:ext cx="762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304800</xdr:colOff>
      <xdr:row>15</xdr:row>
      <xdr:rowOff>0</xdr:rowOff>
    </xdr:from>
    <xdr:to>
      <xdr:col>1</xdr:col>
      <xdr:colOff>619125</xdr:colOff>
      <xdr:row>15</xdr:row>
      <xdr:rowOff>9525</xdr:rowOff>
    </xdr:to>
    <xdr:pic>
      <xdr:nvPicPr>
        <xdr:cNvPr id="204" name="Picture 1" descr="http://www.hirrc.org/imagenes/log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3000375"/>
          <a:ext cx="6191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304800</xdr:colOff>
      <xdr:row>15</xdr:row>
      <xdr:rowOff>0</xdr:rowOff>
    </xdr:from>
    <xdr:to>
      <xdr:col>1</xdr:col>
      <xdr:colOff>762000</xdr:colOff>
      <xdr:row>15</xdr:row>
      <xdr:rowOff>9525</xdr:rowOff>
    </xdr:to>
    <xdr:pic>
      <xdr:nvPicPr>
        <xdr:cNvPr id="205" name="Picture 1" descr="http://www.hirrc.org/imagenes/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000375"/>
          <a:ext cx="762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304800</xdr:colOff>
      <xdr:row>15</xdr:row>
      <xdr:rowOff>0</xdr:rowOff>
    </xdr:from>
    <xdr:to>
      <xdr:col>1</xdr:col>
      <xdr:colOff>762000</xdr:colOff>
      <xdr:row>15</xdr:row>
      <xdr:rowOff>9525</xdr:rowOff>
    </xdr:to>
    <xdr:pic>
      <xdr:nvPicPr>
        <xdr:cNvPr id="206" name="Picture 1" descr="http://www.hirrc.org/imagenes/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000375"/>
          <a:ext cx="762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304800</xdr:colOff>
      <xdr:row>15</xdr:row>
      <xdr:rowOff>0</xdr:rowOff>
    </xdr:from>
    <xdr:to>
      <xdr:col>1</xdr:col>
      <xdr:colOff>619125</xdr:colOff>
      <xdr:row>15</xdr:row>
      <xdr:rowOff>9525</xdr:rowOff>
    </xdr:to>
    <xdr:pic>
      <xdr:nvPicPr>
        <xdr:cNvPr id="207" name="Picture 1" descr="http://www.hirrc.org/imagenes/log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3000375"/>
          <a:ext cx="6191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304800</xdr:colOff>
      <xdr:row>15</xdr:row>
      <xdr:rowOff>0</xdr:rowOff>
    </xdr:from>
    <xdr:to>
      <xdr:col>1</xdr:col>
      <xdr:colOff>762000</xdr:colOff>
      <xdr:row>15</xdr:row>
      <xdr:rowOff>9525</xdr:rowOff>
    </xdr:to>
    <xdr:pic>
      <xdr:nvPicPr>
        <xdr:cNvPr id="208" name="Picture 1" descr="http://www.hirrc.org/imagenes/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000375"/>
          <a:ext cx="762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304800</xdr:colOff>
      <xdr:row>15</xdr:row>
      <xdr:rowOff>0</xdr:rowOff>
    </xdr:from>
    <xdr:to>
      <xdr:col>1</xdr:col>
      <xdr:colOff>619125</xdr:colOff>
      <xdr:row>15</xdr:row>
      <xdr:rowOff>9525</xdr:rowOff>
    </xdr:to>
    <xdr:pic>
      <xdr:nvPicPr>
        <xdr:cNvPr id="209" name="Picture 1" descr="http://www.hirrc.org/imagenes/log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3000375"/>
          <a:ext cx="6191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304800</xdr:colOff>
      <xdr:row>15</xdr:row>
      <xdr:rowOff>0</xdr:rowOff>
    </xdr:from>
    <xdr:to>
      <xdr:col>1</xdr:col>
      <xdr:colOff>762000</xdr:colOff>
      <xdr:row>15</xdr:row>
      <xdr:rowOff>9525</xdr:rowOff>
    </xdr:to>
    <xdr:pic>
      <xdr:nvPicPr>
        <xdr:cNvPr id="210" name="Picture 1" descr="http://www.hirrc.org/imagenes/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000375"/>
          <a:ext cx="762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304800</xdr:colOff>
      <xdr:row>15</xdr:row>
      <xdr:rowOff>0</xdr:rowOff>
    </xdr:from>
    <xdr:to>
      <xdr:col>1</xdr:col>
      <xdr:colOff>762000</xdr:colOff>
      <xdr:row>15</xdr:row>
      <xdr:rowOff>9525</xdr:rowOff>
    </xdr:to>
    <xdr:pic>
      <xdr:nvPicPr>
        <xdr:cNvPr id="211" name="Picture 1" descr="http://www.hirrc.org/imagenes/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000375"/>
          <a:ext cx="762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304800</xdr:colOff>
      <xdr:row>15</xdr:row>
      <xdr:rowOff>0</xdr:rowOff>
    </xdr:from>
    <xdr:to>
      <xdr:col>1</xdr:col>
      <xdr:colOff>619125</xdr:colOff>
      <xdr:row>15</xdr:row>
      <xdr:rowOff>9525</xdr:rowOff>
    </xdr:to>
    <xdr:pic>
      <xdr:nvPicPr>
        <xdr:cNvPr id="212" name="Picture 1" descr="http://www.hirrc.org/imagenes/log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3000375"/>
          <a:ext cx="6191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304800</xdr:colOff>
      <xdr:row>15</xdr:row>
      <xdr:rowOff>0</xdr:rowOff>
    </xdr:from>
    <xdr:to>
      <xdr:col>1</xdr:col>
      <xdr:colOff>762000</xdr:colOff>
      <xdr:row>15</xdr:row>
      <xdr:rowOff>9525</xdr:rowOff>
    </xdr:to>
    <xdr:pic>
      <xdr:nvPicPr>
        <xdr:cNvPr id="213" name="Picture 1" descr="http://www.hirrc.org/imagenes/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000375"/>
          <a:ext cx="762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304800</xdr:colOff>
      <xdr:row>15</xdr:row>
      <xdr:rowOff>0</xdr:rowOff>
    </xdr:from>
    <xdr:to>
      <xdr:col>1</xdr:col>
      <xdr:colOff>619125</xdr:colOff>
      <xdr:row>15</xdr:row>
      <xdr:rowOff>9525</xdr:rowOff>
    </xdr:to>
    <xdr:pic>
      <xdr:nvPicPr>
        <xdr:cNvPr id="214" name="Picture 1" descr="http://www.hirrc.org/imagenes/log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3000375"/>
          <a:ext cx="6191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304800</xdr:colOff>
      <xdr:row>15</xdr:row>
      <xdr:rowOff>0</xdr:rowOff>
    </xdr:from>
    <xdr:to>
      <xdr:col>1</xdr:col>
      <xdr:colOff>762000</xdr:colOff>
      <xdr:row>15</xdr:row>
      <xdr:rowOff>9525</xdr:rowOff>
    </xdr:to>
    <xdr:pic>
      <xdr:nvPicPr>
        <xdr:cNvPr id="215" name="Picture 1" descr="http://www.hirrc.org/imagenes/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000375"/>
          <a:ext cx="762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9"/>
  <sheetViews>
    <sheetView tabSelected="1" workbookViewId="0" topLeftCell="A18">
      <selection activeCell="A52" sqref="A52"/>
    </sheetView>
  </sheetViews>
  <sheetFormatPr defaultColWidth="11.421875" defaultRowHeight="12.75"/>
  <cols>
    <col min="1" max="1" width="7.28125" style="4" customWidth="1"/>
    <col min="2" max="2" width="13.140625" style="4" bestFit="1" customWidth="1"/>
    <col min="3" max="3" width="18.28125" style="4" bestFit="1" customWidth="1"/>
    <col min="4" max="4" width="20.28125" style="4" bestFit="1" customWidth="1"/>
    <col min="5" max="5" width="20.140625" style="4" bestFit="1" customWidth="1"/>
    <col min="6" max="6" width="67.8515625" style="4" bestFit="1" customWidth="1"/>
    <col min="7" max="7" width="15.00390625" style="28" customWidth="1"/>
    <col min="8" max="8" width="9.140625" style="4" customWidth="1"/>
    <col min="9" max="9" width="15.28125" style="4" customWidth="1"/>
    <col min="10" max="10" width="19.57421875" style="4" customWidth="1"/>
    <col min="11" max="11" width="18.28125" style="4" bestFit="1" customWidth="1"/>
    <col min="12" max="12" width="10.8515625" style="4" bestFit="1" customWidth="1"/>
    <col min="13" max="13" width="10.7109375" style="4" bestFit="1" customWidth="1"/>
    <col min="14" max="14" width="13.8515625" style="4" customWidth="1"/>
    <col min="15" max="15" width="10.8515625" style="4" bestFit="1" customWidth="1"/>
    <col min="16" max="16" width="10.7109375" style="4" bestFit="1" customWidth="1"/>
    <col min="17" max="17" width="18.00390625" style="4" customWidth="1"/>
    <col min="18" max="18" width="13.140625" style="4" customWidth="1"/>
    <col min="19" max="19" width="16.00390625" style="4" customWidth="1"/>
    <col min="20" max="20" width="14.8515625" style="4" customWidth="1"/>
    <col min="21" max="21" width="15.28125" style="4" customWidth="1"/>
    <col min="22" max="22" width="19.8515625" style="4" bestFit="1" customWidth="1"/>
    <col min="23" max="16384" width="9.140625" style="4" customWidth="1"/>
  </cols>
  <sheetData>
    <row r="1" spans="1:22" s="27" customFormat="1" ht="12.75">
      <c r="A1" s="29"/>
      <c r="B1" s="29"/>
      <c r="C1" s="29"/>
      <c r="D1" s="29"/>
      <c r="E1" s="29"/>
      <c r="F1" s="29"/>
      <c r="G1" s="30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</row>
    <row r="2" spans="1:22" s="27" customFormat="1" ht="23.25">
      <c r="A2" s="31" t="s">
        <v>0</v>
      </c>
      <c r="B2" s="31"/>
      <c r="C2" s="31"/>
      <c r="D2" s="31"/>
      <c r="E2" s="31"/>
      <c r="F2" s="31"/>
      <c r="G2" s="30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</row>
    <row r="3" spans="1:22" s="27" customFormat="1" ht="23.25">
      <c r="A3" s="32" t="s">
        <v>1</v>
      </c>
      <c r="B3" s="32"/>
      <c r="C3" s="32"/>
      <c r="D3" s="32"/>
      <c r="E3" s="32"/>
      <c r="F3" s="32"/>
      <c r="G3" s="30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</row>
    <row r="4" spans="1:22" s="27" customFormat="1" ht="12.75">
      <c r="A4" s="33" t="s">
        <v>2</v>
      </c>
      <c r="B4" s="33"/>
      <c r="C4" s="33"/>
      <c r="D4" s="33"/>
      <c r="E4" s="33"/>
      <c r="F4" s="33"/>
      <c r="G4" s="30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</row>
    <row r="5" spans="1:29" s="27" customFormat="1" ht="12.75">
      <c r="A5" s="34" t="s">
        <v>3</v>
      </c>
      <c r="B5" s="34"/>
      <c r="C5" s="34"/>
      <c r="D5" s="34"/>
      <c r="E5" s="34"/>
      <c r="F5" s="34"/>
      <c r="G5" s="33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3"/>
      <c r="X5" s="33"/>
      <c r="Y5" s="33"/>
      <c r="Z5" s="33"/>
      <c r="AA5" s="33"/>
      <c r="AB5" s="33"/>
      <c r="AC5" s="33"/>
    </row>
    <row r="6" spans="7:29" s="27" customFormat="1" ht="12.75">
      <c r="G6" s="35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</row>
    <row r="7" spans="1:22" ht="12.75" customHeight="1">
      <c r="A7" s="36" t="s">
        <v>4</v>
      </c>
      <c r="B7" s="37" t="s">
        <v>5</v>
      </c>
      <c r="C7" s="37" t="s">
        <v>6</v>
      </c>
      <c r="D7" s="37" t="s">
        <v>7</v>
      </c>
      <c r="E7" s="38" t="s">
        <v>8</v>
      </c>
      <c r="F7" s="38" t="s">
        <v>9</v>
      </c>
      <c r="G7" s="75" t="s">
        <v>10</v>
      </c>
      <c r="H7" s="38" t="s">
        <v>11</v>
      </c>
      <c r="I7" s="37" t="s">
        <v>12</v>
      </c>
      <c r="J7" s="37"/>
      <c r="K7" s="55" t="s">
        <v>13</v>
      </c>
      <c r="L7" s="56" t="s">
        <v>14</v>
      </c>
      <c r="M7" s="56"/>
      <c r="N7" s="56"/>
      <c r="O7" s="56"/>
      <c r="P7" s="56"/>
      <c r="Q7" s="56"/>
      <c r="R7" s="56"/>
      <c r="S7" s="36" t="s">
        <v>15</v>
      </c>
      <c r="T7" s="36"/>
      <c r="U7" s="36" t="s">
        <v>16</v>
      </c>
      <c r="V7" s="36" t="s">
        <v>17</v>
      </c>
    </row>
    <row r="8" spans="1:22" ht="12.75" customHeight="1">
      <c r="A8" s="36"/>
      <c r="B8" s="37"/>
      <c r="C8" s="37"/>
      <c r="D8" s="37"/>
      <c r="E8" s="39"/>
      <c r="F8" s="39"/>
      <c r="G8" s="76"/>
      <c r="H8" s="39"/>
      <c r="I8" s="37"/>
      <c r="J8" s="37"/>
      <c r="K8" s="55"/>
      <c r="L8" s="36" t="s">
        <v>18</v>
      </c>
      <c r="M8" s="36"/>
      <c r="N8" s="36" t="s">
        <v>19</v>
      </c>
      <c r="O8" s="36" t="s">
        <v>20</v>
      </c>
      <c r="P8" s="36"/>
      <c r="Q8" s="36" t="s">
        <v>21</v>
      </c>
      <c r="R8" s="36" t="s">
        <v>22</v>
      </c>
      <c r="S8" s="36" t="s">
        <v>23</v>
      </c>
      <c r="T8" s="36" t="s">
        <v>24</v>
      </c>
      <c r="U8" s="36"/>
      <c r="V8" s="36"/>
    </row>
    <row r="9" spans="1:22" ht="38.25">
      <c r="A9" s="36"/>
      <c r="B9" s="37"/>
      <c r="C9" s="37"/>
      <c r="D9" s="37"/>
      <c r="E9" s="40"/>
      <c r="F9" s="40"/>
      <c r="G9" s="77"/>
      <c r="H9" s="40"/>
      <c r="I9" s="37" t="s">
        <v>25</v>
      </c>
      <c r="J9" s="37" t="s">
        <v>26</v>
      </c>
      <c r="K9" s="55"/>
      <c r="L9" s="36" t="s">
        <v>27</v>
      </c>
      <c r="M9" s="36" t="s">
        <v>28</v>
      </c>
      <c r="N9" s="36"/>
      <c r="O9" s="36" t="s">
        <v>29</v>
      </c>
      <c r="P9" s="36" t="s">
        <v>30</v>
      </c>
      <c r="Q9" s="36"/>
      <c r="R9" s="36"/>
      <c r="S9" s="36"/>
      <c r="T9" s="36"/>
      <c r="U9" s="36"/>
      <c r="V9" s="36"/>
    </row>
    <row r="10" spans="1:22" ht="25.5">
      <c r="A10" s="41">
        <v>1</v>
      </c>
      <c r="B10" s="42" t="s">
        <v>31</v>
      </c>
      <c r="C10" s="42" t="s">
        <v>32</v>
      </c>
      <c r="D10" s="42" t="s">
        <v>33</v>
      </c>
      <c r="E10" s="43" t="s">
        <v>34</v>
      </c>
      <c r="F10" s="42" t="s">
        <v>35</v>
      </c>
      <c r="G10" s="44" t="s">
        <v>36</v>
      </c>
      <c r="H10" s="45" t="s">
        <v>37</v>
      </c>
      <c r="I10" s="57">
        <v>44137</v>
      </c>
      <c r="J10" s="57">
        <v>44502</v>
      </c>
      <c r="K10" s="58">
        <v>18000</v>
      </c>
      <c r="L10" s="59">
        <f aca="true" t="shared" si="0" ref="L10:L18">K10*2.87%</f>
        <v>516.6</v>
      </c>
      <c r="M10" s="59">
        <f aca="true" t="shared" si="1" ref="M10:M18">+K10*7.1%</f>
        <v>1277.9999999999998</v>
      </c>
      <c r="N10" s="59">
        <f aca="true" t="shared" si="2" ref="N10:N18">+K10*1.3%</f>
        <v>234.00000000000003</v>
      </c>
      <c r="O10" s="59">
        <f aca="true" t="shared" si="3" ref="O10:O18">(K10*3.04%)</f>
        <v>547.2</v>
      </c>
      <c r="P10" s="59">
        <f aca="true" t="shared" si="4" ref="P10:P18">+K10*7.9%</f>
        <v>1422</v>
      </c>
      <c r="Q10" s="59"/>
      <c r="R10" s="59">
        <f aca="true" t="shared" si="5" ref="R10:R18">SUM(L10:Q10)</f>
        <v>3997.8</v>
      </c>
      <c r="S10" s="59">
        <f aca="true" t="shared" si="6" ref="S10:S18">L10+O10</f>
        <v>1063.8000000000002</v>
      </c>
      <c r="T10" s="59">
        <f aca="true" t="shared" si="7" ref="T10:T18">M10+N10+P10</f>
        <v>2934</v>
      </c>
      <c r="U10" s="59">
        <f aca="true" t="shared" si="8" ref="U10:U18">K10-S10</f>
        <v>16936.2</v>
      </c>
      <c r="V10" s="64">
        <v>200019603153391</v>
      </c>
    </row>
    <row r="11" spans="1:22" ht="25.5">
      <c r="A11" s="41">
        <f aca="true" t="shared" si="9" ref="A11:A38">+A10+1</f>
        <v>2</v>
      </c>
      <c r="B11" s="46" t="s">
        <v>38</v>
      </c>
      <c r="C11" s="47" t="s">
        <v>39</v>
      </c>
      <c r="D11" s="47" t="s">
        <v>40</v>
      </c>
      <c r="E11" s="43" t="s">
        <v>41</v>
      </c>
      <c r="F11" s="47" t="s">
        <v>42</v>
      </c>
      <c r="G11" s="44" t="s">
        <v>43</v>
      </c>
      <c r="H11" s="45" t="s">
        <v>37</v>
      </c>
      <c r="I11" s="57">
        <v>44137</v>
      </c>
      <c r="J11" s="57">
        <v>44502</v>
      </c>
      <c r="K11" s="60">
        <v>30000</v>
      </c>
      <c r="L11" s="59">
        <f t="shared" si="0"/>
        <v>861</v>
      </c>
      <c r="M11" s="59">
        <f t="shared" si="1"/>
        <v>2130</v>
      </c>
      <c r="N11" s="59">
        <f t="shared" si="2"/>
        <v>390.00000000000006</v>
      </c>
      <c r="O11" s="59">
        <f t="shared" si="3"/>
        <v>912</v>
      </c>
      <c r="P11" s="59">
        <f t="shared" si="4"/>
        <v>2370</v>
      </c>
      <c r="Q11" s="59"/>
      <c r="R11" s="59">
        <f t="shared" si="5"/>
        <v>6663</v>
      </c>
      <c r="S11" s="59">
        <f t="shared" si="6"/>
        <v>1773</v>
      </c>
      <c r="T11" s="59">
        <f t="shared" si="7"/>
        <v>4890</v>
      </c>
      <c r="U11" s="59">
        <f t="shared" si="8"/>
        <v>28227</v>
      </c>
      <c r="V11" s="65">
        <v>200010310745530</v>
      </c>
    </row>
    <row r="12" spans="1:22" ht="25.5">
      <c r="A12" s="41">
        <f t="shared" si="9"/>
        <v>3</v>
      </c>
      <c r="B12" s="42" t="s">
        <v>44</v>
      </c>
      <c r="C12" s="42" t="s">
        <v>45</v>
      </c>
      <c r="D12" s="42" t="s">
        <v>46</v>
      </c>
      <c r="E12" s="43" t="s">
        <v>34</v>
      </c>
      <c r="F12" s="42" t="s">
        <v>47</v>
      </c>
      <c r="G12" s="44" t="s">
        <v>36</v>
      </c>
      <c r="H12" s="45" t="s">
        <v>37</v>
      </c>
      <c r="I12" s="57">
        <v>44148</v>
      </c>
      <c r="J12" s="57">
        <v>44513</v>
      </c>
      <c r="K12" s="60">
        <f>18000</f>
        <v>18000</v>
      </c>
      <c r="L12" s="59">
        <f t="shared" si="0"/>
        <v>516.6</v>
      </c>
      <c r="M12" s="59">
        <f t="shared" si="1"/>
        <v>1277.9999999999998</v>
      </c>
      <c r="N12" s="59">
        <f t="shared" si="2"/>
        <v>234.00000000000003</v>
      </c>
      <c r="O12" s="59">
        <f t="shared" si="3"/>
        <v>547.2</v>
      </c>
      <c r="P12" s="59">
        <f t="shared" si="4"/>
        <v>1422</v>
      </c>
      <c r="Q12" s="59"/>
      <c r="R12" s="59">
        <f t="shared" si="5"/>
        <v>3997.8</v>
      </c>
      <c r="S12" s="59">
        <f t="shared" si="6"/>
        <v>1063.8000000000002</v>
      </c>
      <c r="T12" s="59">
        <f t="shared" si="7"/>
        <v>2934</v>
      </c>
      <c r="U12" s="59">
        <f t="shared" si="8"/>
        <v>16936.2</v>
      </c>
      <c r="V12" s="66" t="s">
        <v>48</v>
      </c>
    </row>
    <row r="13" spans="1:22" ht="25.5">
      <c r="A13" s="41">
        <f t="shared" si="9"/>
        <v>4</v>
      </c>
      <c r="B13" s="42" t="s">
        <v>49</v>
      </c>
      <c r="C13" s="42" t="s">
        <v>50</v>
      </c>
      <c r="D13" s="42" t="s">
        <v>51</v>
      </c>
      <c r="E13" s="43" t="s">
        <v>52</v>
      </c>
      <c r="F13" s="42" t="s">
        <v>53</v>
      </c>
      <c r="G13" s="44" t="s">
        <v>54</v>
      </c>
      <c r="H13" s="45" t="s">
        <v>37</v>
      </c>
      <c r="I13" s="57">
        <v>43405</v>
      </c>
      <c r="J13" s="57">
        <v>43770</v>
      </c>
      <c r="K13" s="58">
        <v>16500</v>
      </c>
      <c r="L13" s="59">
        <f t="shared" si="0"/>
        <v>473.55</v>
      </c>
      <c r="M13" s="59">
        <f t="shared" si="1"/>
        <v>1171.5</v>
      </c>
      <c r="N13" s="59">
        <f t="shared" si="2"/>
        <v>214.50000000000003</v>
      </c>
      <c r="O13" s="59">
        <f t="shared" si="3"/>
        <v>501.6</v>
      </c>
      <c r="P13" s="59">
        <f t="shared" si="4"/>
        <v>1303.5</v>
      </c>
      <c r="Q13" s="59"/>
      <c r="R13" s="59">
        <f t="shared" si="5"/>
        <v>3664.65</v>
      </c>
      <c r="S13" s="59">
        <f t="shared" si="6"/>
        <v>975.1500000000001</v>
      </c>
      <c r="T13" s="59">
        <f t="shared" si="7"/>
        <v>2689.5</v>
      </c>
      <c r="U13" s="59">
        <f t="shared" si="8"/>
        <v>15524.85</v>
      </c>
      <c r="V13" s="67" t="s">
        <v>55</v>
      </c>
    </row>
    <row r="14" spans="1:22" ht="25.5">
      <c r="A14" s="41">
        <f t="shared" si="9"/>
        <v>5</v>
      </c>
      <c r="B14" s="48" t="s">
        <v>56</v>
      </c>
      <c r="C14" s="47" t="s">
        <v>57</v>
      </c>
      <c r="D14" s="47" t="s">
        <v>58</v>
      </c>
      <c r="E14" s="43" t="s">
        <v>59</v>
      </c>
      <c r="F14" s="42" t="s">
        <v>60</v>
      </c>
      <c r="G14" s="44" t="s">
        <v>61</v>
      </c>
      <c r="H14" s="45" t="s">
        <v>37</v>
      </c>
      <c r="I14" s="57">
        <v>44228</v>
      </c>
      <c r="J14" s="57">
        <v>44593</v>
      </c>
      <c r="K14" s="61">
        <f>36300*1.3</f>
        <v>47190</v>
      </c>
      <c r="L14" s="59">
        <f t="shared" si="0"/>
        <v>1354.353</v>
      </c>
      <c r="M14" s="59">
        <f t="shared" si="1"/>
        <v>3350.49</v>
      </c>
      <c r="N14" s="59">
        <f t="shared" si="2"/>
        <v>613.47</v>
      </c>
      <c r="O14" s="59">
        <f t="shared" si="3"/>
        <v>1434.576</v>
      </c>
      <c r="P14" s="59">
        <f t="shared" si="4"/>
        <v>3728.01</v>
      </c>
      <c r="Q14" s="59"/>
      <c r="R14" s="59">
        <f t="shared" si="5"/>
        <v>10480.899000000001</v>
      </c>
      <c r="S14" s="59">
        <f t="shared" si="6"/>
        <v>2788.929</v>
      </c>
      <c r="T14" s="59">
        <f t="shared" si="7"/>
        <v>7691.97</v>
      </c>
      <c r="U14" s="59">
        <f t="shared" si="8"/>
        <v>44401.070999999996</v>
      </c>
      <c r="V14" s="68">
        <v>200019602195030</v>
      </c>
    </row>
    <row r="15" spans="1:22" ht="25.5">
      <c r="A15" s="41">
        <f t="shared" si="9"/>
        <v>6</v>
      </c>
      <c r="B15" s="42" t="s">
        <v>62</v>
      </c>
      <c r="C15" s="42" t="s">
        <v>63</v>
      </c>
      <c r="D15" s="42" t="s">
        <v>64</v>
      </c>
      <c r="E15" s="43" t="s">
        <v>59</v>
      </c>
      <c r="F15" s="42" t="s">
        <v>60</v>
      </c>
      <c r="G15" s="44" t="s">
        <v>61</v>
      </c>
      <c r="H15" s="45" t="s">
        <v>37</v>
      </c>
      <c r="I15" s="57">
        <v>44148</v>
      </c>
      <c r="J15" s="57">
        <v>44513</v>
      </c>
      <c r="K15" s="61">
        <f>36300*1.3</f>
        <v>47190</v>
      </c>
      <c r="L15" s="59">
        <f t="shared" si="0"/>
        <v>1354.353</v>
      </c>
      <c r="M15" s="59">
        <f t="shared" si="1"/>
        <v>3350.49</v>
      </c>
      <c r="N15" s="59">
        <f t="shared" si="2"/>
        <v>613.47</v>
      </c>
      <c r="O15" s="59">
        <f t="shared" si="3"/>
        <v>1434.576</v>
      </c>
      <c r="P15" s="59">
        <f t="shared" si="4"/>
        <v>3728.01</v>
      </c>
      <c r="Q15" s="59"/>
      <c r="R15" s="59">
        <f t="shared" si="5"/>
        <v>10480.899000000001</v>
      </c>
      <c r="S15" s="59">
        <f t="shared" si="6"/>
        <v>2788.929</v>
      </c>
      <c r="T15" s="59">
        <f t="shared" si="7"/>
        <v>7691.97</v>
      </c>
      <c r="U15" s="59">
        <f t="shared" si="8"/>
        <v>44401.070999999996</v>
      </c>
      <c r="V15" s="69" t="s">
        <v>65</v>
      </c>
    </row>
    <row r="16" spans="1:22" ht="25.5">
      <c r="A16" s="41">
        <f t="shared" si="9"/>
        <v>7</v>
      </c>
      <c r="B16" s="47" t="s">
        <v>66</v>
      </c>
      <c r="C16" s="47" t="s">
        <v>67</v>
      </c>
      <c r="D16" s="47" t="s">
        <v>68</v>
      </c>
      <c r="E16" s="43" t="s">
        <v>69</v>
      </c>
      <c r="F16" s="47" t="s">
        <v>70</v>
      </c>
      <c r="G16" s="44" t="s">
        <v>36</v>
      </c>
      <c r="H16" s="45" t="s">
        <v>37</v>
      </c>
      <c r="I16" s="57">
        <v>44137</v>
      </c>
      <c r="J16" s="57">
        <v>44502</v>
      </c>
      <c r="K16" s="60">
        <v>18000</v>
      </c>
      <c r="L16" s="59">
        <f t="shared" si="0"/>
        <v>516.6</v>
      </c>
      <c r="M16" s="59">
        <f t="shared" si="1"/>
        <v>1277.9999999999998</v>
      </c>
      <c r="N16" s="59">
        <f t="shared" si="2"/>
        <v>234.00000000000003</v>
      </c>
      <c r="O16" s="59">
        <f t="shared" si="3"/>
        <v>547.2</v>
      </c>
      <c r="P16" s="59">
        <f t="shared" si="4"/>
        <v>1422</v>
      </c>
      <c r="Q16" s="59"/>
      <c r="R16" s="59">
        <f t="shared" si="5"/>
        <v>3997.8</v>
      </c>
      <c r="S16" s="59">
        <f t="shared" si="6"/>
        <v>1063.8000000000002</v>
      </c>
      <c r="T16" s="59">
        <f t="shared" si="7"/>
        <v>2934</v>
      </c>
      <c r="U16" s="59">
        <f t="shared" si="8"/>
        <v>16936.2</v>
      </c>
      <c r="V16" s="70">
        <v>200019602982727</v>
      </c>
    </row>
    <row r="17" spans="1:22" ht="25.5">
      <c r="A17" s="41">
        <f t="shared" si="9"/>
        <v>8</v>
      </c>
      <c r="B17" s="42" t="s">
        <v>71</v>
      </c>
      <c r="C17" s="42" t="s">
        <v>72</v>
      </c>
      <c r="D17" s="42" t="s">
        <v>73</v>
      </c>
      <c r="E17" s="43" t="s">
        <v>74</v>
      </c>
      <c r="F17" s="42" t="s">
        <v>59</v>
      </c>
      <c r="G17" s="44" t="s">
        <v>43</v>
      </c>
      <c r="H17" s="45" t="s">
        <v>37</v>
      </c>
      <c r="I17" s="57">
        <v>44146</v>
      </c>
      <c r="J17" s="57">
        <v>44511</v>
      </c>
      <c r="K17" s="58">
        <v>65018.43</v>
      </c>
      <c r="L17" s="59">
        <f t="shared" si="0"/>
        <v>1866.028941</v>
      </c>
      <c r="M17" s="59">
        <f t="shared" si="1"/>
        <v>4616.308529999999</v>
      </c>
      <c r="N17" s="59">
        <f t="shared" si="2"/>
        <v>845.23959</v>
      </c>
      <c r="O17" s="59">
        <f t="shared" si="3"/>
        <v>1976.560272</v>
      </c>
      <c r="P17" s="59">
        <f t="shared" si="4"/>
        <v>5136.45597</v>
      </c>
      <c r="Q17" s="59"/>
      <c r="R17" s="59">
        <f t="shared" si="5"/>
        <v>14440.593302999998</v>
      </c>
      <c r="S17" s="59">
        <f t="shared" si="6"/>
        <v>3842.589213</v>
      </c>
      <c r="T17" s="59">
        <f t="shared" si="7"/>
        <v>10598.004089999999</v>
      </c>
      <c r="U17" s="59">
        <f t="shared" si="8"/>
        <v>61175.840787</v>
      </c>
      <c r="V17" s="69" t="s">
        <v>75</v>
      </c>
    </row>
    <row r="18" spans="1:22" ht="25.5">
      <c r="A18" s="41">
        <f t="shared" si="9"/>
        <v>9</v>
      </c>
      <c r="B18" s="42" t="s">
        <v>76</v>
      </c>
      <c r="C18" s="42" t="s">
        <v>77</v>
      </c>
      <c r="D18" s="42" t="s">
        <v>78</v>
      </c>
      <c r="E18" s="43" t="s">
        <v>34</v>
      </c>
      <c r="F18" s="42" t="s">
        <v>35</v>
      </c>
      <c r="G18" s="44" t="s">
        <v>36</v>
      </c>
      <c r="H18" s="45" t="s">
        <v>37</v>
      </c>
      <c r="I18" s="57">
        <v>44148</v>
      </c>
      <c r="J18" s="57">
        <v>44513</v>
      </c>
      <c r="K18" s="60">
        <f>18000</f>
        <v>18000</v>
      </c>
      <c r="L18" s="59">
        <f t="shared" si="0"/>
        <v>516.6</v>
      </c>
      <c r="M18" s="59">
        <f t="shared" si="1"/>
        <v>1277.9999999999998</v>
      </c>
      <c r="N18" s="59">
        <f t="shared" si="2"/>
        <v>234.00000000000003</v>
      </c>
      <c r="O18" s="59">
        <f t="shared" si="3"/>
        <v>547.2</v>
      </c>
      <c r="P18" s="59">
        <f t="shared" si="4"/>
        <v>1422</v>
      </c>
      <c r="Q18" s="59"/>
      <c r="R18" s="59">
        <f t="shared" si="5"/>
        <v>3997.8</v>
      </c>
      <c r="S18" s="59">
        <f t="shared" si="6"/>
        <v>1063.8000000000002</v>
      </c>
      <c r="T18" s="59">
        <f t="shared" si="7"/>
        <v>2934</v>
      </c>
      <c r="U18" s="59">
        <f t="shared" si="8"/>
        <v>16936.2</v>
      </c>
      <c r="V18" s="69" t="s">
        <v>79</v>
      </c>
    </row>
    <row r="19" spans="1:22" ht="25.5">
      <c r="A19" s="41">
        <f t="shared" si="9"/>
        <v>10</v>
      </c>
      <c r="B19" s="42" t="s">
        <v>80</v>
      </c>
      <c r="C19" s="42" t="s">
        <v>81</v>
      </c>
      <c r="D19" s="42" t="s">
        <v>82</v>
      </c>
      <c r="E19" s="43" t="s">
        <v>83</v>
      </c>
      <c r="F19" s="42" t="s">
        <v>84</v>
      </c>
      <c r="G19" s="44" t="s">
        <v>85</v>
      </c>
      <c r="H19" s="45" t="s">
        <v>37</v>
      </c>
      <c r="I19" s="57">
        <v>44137</v>
      </c>
      <c r="J19" s="57">
        <v>44502</v>
      </c>
      <c r="K19" s="58">
        <f>22000*1.3</f>
        <v>28600</v>
      </c>
      <c r="L19" s="59">
        <f aca="true" t="shared" si="10" ref="L19:L25">K19*2.87%</f>
        <v>820.82</v>
      </c>
      <c r="M19" s="59">
        <f aca="true" t="shared" si="11" ref="M19:M25">+K19*7.1%</f>
        <v>2030.6</v>
      </c>
      <c r="N19" s="59">
        <f aca="true" t="shared" si="12" ref="N19:N25">+K19*1.3%</f>
        <v>371.8</v>
      </c>
      <c r="O19" s="59">
        <f aca="true" t="shared" si="13" ref="O19:O25">(K19*3.04%)</f>
        <v>869.44</v>
      </c>
      <c r="P19" s="59">
        <f aca="true" t="shared" si="14" ref="P19:P25">+K19*7.9%</f>
        <v>2259.4</v>
      </c>
      <c r="Q19" s="59"/>
      <c r="R19" s="59">
        <f aca="true" t="shared" si="15" ref="R19:R25">SUM(L19:Q19)</f>
        <v>6352.06</v>
      </c>
      <c r="S19" s="59">
        <f aca="true" t="shared" si="16" ref="S19:S25">L19+O19</f>
        <v>1690.2600000000002</v>
      </c>
      <c r="T19" s="59">
        <f aca="true" t="shared" si="17" ref="T19:T25">M19+N19+P19</f>
        <v>4661.8</v>
      </c>
      <c r="U19" s="59">
        <f aca="true" t="shared" si="18" ref="U19:U25">K19-S19</f>
        <v>26909.739999999998</v>
      </c>
      <c r="V19" s="68">
        <v>200016900174790</v>
      </c>
    </row>
    <row r="20" spans="1:22" ht="25.5">
      <c r="A20" s="41">
        <f t="shared" si="9"/>
        <v>11</v>
      </c>
      <c r="B20" s="46" t="s">
        <v>86</v>
      </c>
      <c r="C20" s="47" t="s">
        <v>87</v>
      </c>
      <c r="D20" s="47" t="s">
        <v>88</v>
      </c>
      <c r="E20" s="43" t="s">
        <v>89</v>
      </c>
      <c r="F20" s="47" t="s">
        <v>90</v>
      </c>
      <c r="G20" s="44" t="s">
        <v>54</v>
      </c>
      <c r="H20" s="45" t="s">
        <v>37</v>
      </c>
      <c r="I20" s="57">
        <v>44137</v>
      </c>
      <c r="J20" s="57">
        <v>44502</v>
      </c>
      <c r="K20" s="60">
        <v>20000</v>
      </c>
      <c r="L20" s="59">
        <f t="shared" si="10"/>
        <v>574</v>
      </c>
      <c r="M20" s="59">
        <f t="shared" si="11"/>
        <v>1419.9999999999998</v>
      </c>
      <c r="N20" s="59">
        <f t="shared" si="12"/>
        <v>260</v>
      </c>
      <c r="O20" s="59">
        <f t="shared" si="13"/>
        <v>608</v>
      </c>
      <c r="P20" s="59">
        <f t="shared" si="14"/>
        <v>1580</v>
      </c>
      <c r="Q20" s="59"/>
      <c r="R20" s="59">
        <f t="shared" si="15"/>
        <v>4442</v>
      </c>
      <c r="S20" s="59">
        <f t="shared" si="16"/>
        <v>1182</v>
      </c>
      <c r="T20" s="59">
        <f t="shared" si="17"/>
        <v>3260</v>
      </c>
      <c r="U20" s="59">
        <f t="shared" si="18"/>
        <v>18818</v>
      </c>
      <c r="V20" s="70">
        <v>200019603189972</v>
      </c>
    </row>
    <row r="21" spans="1:22" ht="25.5">
      <c r="A21" s="41">
        <f t="shared" si="9"/>
        <v>12</v>
      </c>
      <c r="B21" s="42" t="s">
        <v>91</v>
      </c>
      <c r="C21" s="42" t="s">
        <v>92</v>
      </c>
      <c r="D21" s="42" t="s">
        <v>93</v>
      </c>
      <c r="E21" s="43" t="s">
        <v>34</v>
      </c>
      <c r="F21" s="42" t="s">
        <v>35</v>
      </c>
      <c r="G21" s="44" t="s">
        <v>36</v>
      </c>
      <c r="H21" s="45" t="s">
        <v>37</v>
      </c>
      <c r="I21" s="57">
        <v>44147</v>
      </c>
      <c r="J21" s="57">
        <v>44512</v>
      </c>
      <c r="K21" s="60">
        <f>18000</f>
        <v>18000</v>
      </c>
      <c r="L21" s="59">
        <f t="shared" si="10"/>
        <v>516.6</v>
      </c>
      <c r="M21" s="59">
        <f t="shared" si="11"/>
        <v>1277.9999999999998</v>
      </c>
      <c r="N21" s="59">
        <f t="shared" si="12"/>
        <v>234.00000000000003</v>
      </c>
      <c r="O21" s="59">
        <f t="shared" si="13"/>
        <v>547.2</v>
      </c>
      <c r="P21" s="59">
        <f t="shared" si="14"/>
        <v>1422</v>
      </c>
      <c r="Q21" s="59"/>
      <c r="R21" s="59">
        <f t="shared" si="15"/>
        <v>3997.8</v>
      </c>
      <c r="S21" s="59">
        <f t="shared" si="16"/>
        <v>1063.8000000000002</v>
      </c>
      <c r="T21" s="59">
        <f t="shared" si="17"/>
        <v>2934</v>
      </c>
      <c r="U21" s="59">
        <f t="shared" si="18"/>
        <v>16936.2</v>
      </c>
      <c r="V21" s="70">
        <v>200019603276949</v>
      </c>
    </row>
    <row r="22" spans="1:22" ht="25.5">
      <c r="A22" s="41">
        <f t="shared" si="9"/>
        <v>13</v>
      </c>
      <c r="B22" s="42" t="s">
        <v>94</v>
      </c>
      <c r="C22" s="42" t="s">
        <v>95</v>
      </c>
      <c r="D22" s="42" t="s">
        <v>96</v>
      </c>
      <c r="E22" s="43" t="s">
        <v>34</v>
      </c>
      <c r="F22" s="42" t="s">
        <v>35</v>
      </c>
      <c r="G22" s="44" t="s">
        <v>36</v>
      </c>
      <c r="H22" s="45" t="s">
        <v>37</v>
      </c>
      <c r="I22" s="57">
        <v>43405</v>
      </c>
      <c r="J22" s="57">
        <v>44501</v>
      </c>
      <c r="K22" s="58">
        <v>13200</v>
      </c>
      <c r="L22" s="59">
        <f t="shared" si="10"/>
        <v>378.84</v>
      </c>
      <c r="M22" s="59">
        <f t="shared" si="11"/>
        <v>937.1999999999999</v>
      </c>
      <c r="N22" s="59">
        <f t="shared" si="12"/>
        <v>171.60000000000002</v>
      </c>
      <c r="O22" s="59">
        <f t="shared" si="13"/>
        <v>401.28</v>
      </c>
      <c r="P22" s="59">
        <f t="shared" si="14"/>
        <v>1042.8</v>
      </c>
      <c r="Q22" s="59"/>
      <c r="R22" s="59">
        <f t="shared" si="15"/>
        <v>2931.72</v>
      </c>
      <c r="S22" s="59">
        <f t="shared" si="16"/>
        <v>780.1199999999999</v>
      </c>
      <c r="T22" s="59">
        <f t="shared" si="17"/>
        <v>2151.6</v>
      </c>
      <c r="U22" s="59">
        <f t="shared" si="18"/>
        <v>12419.880000000001</v>
      </c>
      <c r="V22" s="71" t="s">
        <v>97</v>
      </c>
    </row>
    <row r="23" spans="1:22" ht="25.5">
      <c r="A23" s="41">
        <f t="shared" si="9"/>
        <v>14</v>
      </c>
      <c r="B23" s="42" t="s">
        <v>98</v>
      </c>
      <c r="C23" s="42" t="s">
        <v>99</v>
      </c>
      <c r="D23" s="42" t="s">
        <v>100</v>
      </c>
      <c r="E23" s="43" t="s">
        <v>83</v>
      </c>
      <c r="F23" s="42" t="s">
        <v>84</v>
      </c>
      <c r="G23" s="44" t="s">
        <v>85</v>
      </c>
      <c r="H23" s="45" t="s">
        <v>37</v>
      </c>
      <c r="I23" s="57">
        <v>44147</v>
      </c>
      <c r="J23" s="57">
        <v>44512</v>
      </c>
      <c r="K23" s="60">
        <f>22050*1.3</f>
        <v>28665</v>
      </c>
      <c r="L23" s="59">
        <f t="shared" si="10"/>
        <v>822.6855</v>
      </c>
      <c r="M23" s="59">
        <f t="shared" si="11"/>
        <v>2035.215</v>
      </c>
      <c r="N23" s="59">
        <f t="shared" si="12"/>
        <v>372.64500000000004</v>
      </c>
      <c r="O23" s="59">
        <f t="shared" si="13"/>
        <v>871.416</v>
      </c>
      <c r="P23" s="59">
        <f t="shared" si="14"/>
        <v>2264.535</v>
      </c>
      <c r="Q23" s="59"/>
      <c r="R23" s="59">
        <f t="shared" si="15"/>
        <v>6366.496499999999</v>
      </c>
      <c r="S23" s="59">
        <f t="shared" si="16"/>
        <v>1694.1015000000002</v>
      </c>
      <c r="T23" s="59">
        <f t="shared" si="17"/>
        <v>4672.395</v>
      </c>
      <c r="U23" s="59">
        <f t="shared" si="18"/>
        <v>26970.8985</v>
      </c>
      <c r="V23" s="69" t="s">
        <v>101</v>
      </c>
    </row>
    <row r="24" spans="1:22" ht="25.5">
      <c r="A24" s="41">
        <f t="shared" si="9"/>
        <v>15</v>
      </c>
      <c r="B24" s="42" t="s">
        <v>102</v>
      </c>
      <c r="C24" s="42" t="s">
        <v>103</v>
      </c>
      <c r="D24" s="42" t="s">
        <v>104</v>
      </c>
      <c r="E24" s="43" t="s">
        <v>34</v>
      </c>
      <c r="F24" s="42" t="s">
        <v>35</v>
      </c>
      <c r="G24" s="44" t="s">
        <v>85</v>
      </c>
      <c r="H24" s="45" t="s">
        <v>37</v>
      </c>
      <c r="I24" s="57">
        <v>44148</v>
      </c>
      <c r="J24" s="57">
        <v>44513</v>
      </c>
      <c r="K24" s="60">
        <f>18000</f>
        <v>18000</v>
      </c>
      <c r="L24" s="59">
        <f t="shared" si="10"/>
        <v>516.6</v>
      </c>
      <c r="M24" s="59">
        <f t="shared" si="11"/>
        <v>1277.9999999999998</v>
      </c>
      <c r="N24" s="59">
        <f t="shared" si="12"/>
        <v>234.00000000000003</v>
      </c>
      <c r="O24" s="59">
        <f t="shared" si="13"/>
        <v>547.2</v>
      </c>
      <c r="P24" s="59">
        <f t="shared" si="14"/>
        <v>1422</v>
      </c>
      <c r="Q24" s="59"/>
      <c r="R24" s="59">
        <f t="shared" si="15"/>
        <v>3997.8</v>
      </c>
      <c r="S24" s="59">
        <f t="shared" si="16"/>
        <v>1063.8000000000002</v>
      </c>
      <c r="T24" s="59">
        <f t="shared" si="17"/>
        <v>2934</v>
      </c>
      <c r="U24" s="59">
        <f t="shared" si="18"/>
        <v>16936.2</v>
      </c>
      <c r="V24" s="69" t="s">
        <v>105</v>
      </c>
    </row>
    <row r="25" spans="1:22" ht="25.5">
      <c r="A25" s="41">
        <f t="shared" si="9"/>
        <v>16</v>
      </c>
      <c r="B25" s="42" t="s">
        <v>106</v>
      </c>
      <c r="C25" s="42" t="s">
        <v>107</v>
      </c>
      <c r="D25" s="42" t="s">
        <v>108</v>
      </c>
      <c r="E25" s="43" t="s">
        <v>83</v>
      </c>
      <c r="F25" s="42" t="s">
        <v>84</v>
      </c>
      <c r="G25" s="44" t="s">
        <v>36</v>
      </c>
      <c r="H25" s="45" t="s">
        <v>37</v>
      </c>
      <c r="I25" s="57">
        <v>44147</v>
      </c>
      <c r="J25" s="57">
        <v>44512</v>
      </c>
      <c r="K25" s="60">
        <f>22050*1.3</f>
        <v>28665</v>
      </c>
      <c r="L25" s="59">
        <f t="shared" si="10"/>
        <v>822.6855</v>
      </c>
      <c r="M25" s="59">
        <f t="shared" si="11"/>
        <v>2035.215</v>
      </c>
      <c r="N25" s="59">
        <f t="shared" si="12"/>
        <v>372.64500000000004</v>
      </c>
      <c r="O25" s="59">
        <f t="shared" si="13"/>
        <v>871.416</v>
      </c>
      <c r="P25" s="59">
        <f t="shared" si="14"/>
        <v>2264.535</v>
      </c>
      <c r="Q25" s="59"/>
      <c r="R25" s="59">
        <f t="shared" si="15"/>
        <v>6366.496499999999</v>
      </c>
      <c r="S25" s="59">
        <f t="shared" si="16"/>
        <v>1694.1015000000002</v>
      </c>
      <c r="T25" s="59">
        <f t="shared" si="17"/>
        <v>4672.395</v>
      </c>
      <c r="U25" s="59">
        <f t="shared" si="18"/>
        <v>26970.8985</v>
      </c>
      <c r="V25" s="69" t="s">
        <v>109</v>
      </c>
    </row>
    <row r="26" spans="1:22" ht="25.5">
      <c r="A26" s="41">
        <f t="shared" si="9"/>
        <v>17</v>
      </c>
      <c r="B26" s="42" t="s">
        <v>110</v>
      </c>
      <c r="C26" s="42" t="s">
        <v>111</v>
      </c>
      <c r="D26" s="42" t="s">
        <v>112</v>
      </c>
      <c r="E26" s="42" t="s">
        <v>113</v>
      </c>
      <c r="F26" s="42" t="s">
        <v>114</v>
      </c>
      <c r="G26" s="44" t="s">
        <v>54</v>
      </c>
      <c r="H26" s="45" t="s">
        <v>37</v>
      </c>
      <c r="I26" s="57">
        <v>44355</v>
      </c>
      <c r="J26" s="57">
        <v>44538</v>
      </c>
      <c r="K26" s="58">
        <v>11000</v>
      </c>
      <c r="L26" s="59">
        <f aca="true" t="shared" si="19" ref="L26:L48">K26*2.87%</f>
        <v>315.7</v>
      </c>
      <c r="M26" s="59">
        <f aca="true" t="shared" si="20" ref="M26:M48">+K26*7.1%</f>
        <v>780.9999999999999</v>
      </c>
      <c r="N26" s="59">
        <f aca="true" t="shared" si="21" ref="N26:N48">+K26*1.3%</f>
        <v>143</v>
      </c>
      <c r="O26" s="59">
        <f aca="true" t="shared" si="22" ref="O26:O48">(K26*3.04%)</f>
        <v>334.4</v>
      </c>
      <c r="P26" s="59">
        <f aca="true" t="shared" si="23" ref="P26:P48">+K26*7.9%</f>
        <v>869</v>
      </c>
      <c r="Q26" s="59"/>
      <c r="R26" s="59">
        <f aca="true" t="shared" si="24" ref="R26:R48">SUM(L26:Q26)</f>
        <v>2443.1</v>
      </c>
      <c r="S26" s="59">
        <f aca="true" t="shared" si="25" ref="S26:S48">L26+O26</f>
        <v>650.0999999999999</v>
      </c>
      <c r="T26" s="59">
        <f aca="true" t="shared" si="26" ref="T26:T48">M26+N26+P26</f>
        <v>1793</v>
      </c>
      <c r="U26" s="59">
        <f aca="true" t="shared" si="27" ref="U26:U48">K26-S26</f>
        <v>10349.9</v>
      </c>
      <c r="V26" s="69" t="s">
        <v>115</v>
      </c>
    </row>
    <row r="27" spans="1:22" ht="25.5">
      <c r="A27" s="41">
        <f t="shared" si="9"/>
        <v>18</v>
      </c>
      <c r="B27" s="48" t="s">
        <v>116</v>
      </c>
      <c r="C27" s="47" t="s">
        <v>117</v>
      </c>
      <c r="D27" s="47" t="s">
        <v>118</v>
      </c>
      <c r="E27" s="43" t="s">
        <v>119</v>
      </c>
      <c r="F27" s="47" t="s">
        <v>120</v>
      </c>
      <c r="G27" s="44" t="s">
        <v>36</v>
      </c>
      <c r="H27" s="45" t="s">
        <v>37</v>
      </c>
      <c r="I27" s="57">
        <v>43563</v>
      </c>
      <c r="J27" s="57">
        <v>44659</v>
      </c>
      <c r="K27" s="60">
        <f>25000*1.3</f>
        <v>32500</v>
      </c>
      <c r="L27" s="59">
        <f t="shared" si="19"/>
        <v>932.75</v>
      </c>
      <c r="M27" s="59">
        <f t="shared" si="20"/>
        <v>2307.5</v>
      </c>
      <c r="N27" s="59">
        <f t="shared" si="21"/>
        <v>422.50000000000006</v>
      </c>
      <c r="O27" s="59">
        <f t="shared" si="22"/>
        <v>988</v>
      </c>
      <c r="P27" s="59">
        <f t="shared" si="23"/>
        <v>2567.5</v>
      </c>
      <c r="Q27" s="59"/>
      <c r="R27" s="59">
        <f t="shared" si="24"/>
        <v>7218.25</v>
      </c>
      <c r="S27" s="59">
        <f t="shared" si="25"/>
        <v>1920.75</v>
      </c>
      <c r="T27" s="59">
        <f t="shared" si="26"/>
        <v>5297.5</v>
      </c>
      <c r="U27" s="59">
        <f t="shared" si="27"/>
        <v>30579.25</v>
      </c>
      <c r="V27" s="71" t="s">
        <v>121</v>
      </c>
    </row>
    <row r="28" spans="1:22" ht="25.5">
      <c r="A28" s="41">
        <f t="shared" si="9"/>
        <v>19</v>
      </c>
      <c r="B28" s="42" t="s">
        <v>122</v>
      </c>
      <c r="C28" s="42" t="s">
        <v>123</v>
      </c>
      <c r="D28" s="42" t="s">
        <v>124</v>
      </c>
      <c r="E28" s="43" t="s">
        <v>34</v>
      </c>
      <c r="F28" s="42" t="s">
        <v>47</v>
      </c>
      <c r="G28" s="44" t="s">
        <v>36</v>
      </c>
      <c r="H28" s="45" t="s">
        <v>37</v>
      </c>
      <c r="I28" s="57">
        <v>44148</v>
      </c>
      <c r="J28" s="57">
        <v>44513</v>
      </c>
      <c r="K28" s="60">
        <f>18000</f>
        <v>18000</v>
      </c>
      <c r="L28" s="59">
        <f t="shared" si="19"/>
        <v>516.6</v>
      </c>
      <c r="M28" s="59">
        <f t="shared" si="20"/>
        <v>1277.9999999999998</v>
      </c>
      <c r="N28" s="59">
        <f t="shared" si="21"/>
        <v>234.00000000000003</v>
      </c>
      <c r="O28" s="59">
        <f t="shared" si="22"/>
        <v>547.2</v>
      </c>
      <c r="P28" s="59">
        <f t="shared" si="23"/>
        <v>1422</v>
      </c>
      <c r="Q28" s="59"/>
      <c r="R28" s="59">
        <f t="shared" si="24"/>
        <v>3997.8</v>
      </c>
      <c r="S28" s="59">
        <f t="shared" si="25"/>
        <v>1063.8000000000002</v>
      </c>
      <c r="T28" s="59">
        <f t="shared" si="26"/>
        <v>2934</v>
      </c>
      <c r="U28" s="59">
        <f t="shared" si="27"/>
        <v>16936.2</v>
      </c>
      <c r="V28" s="69" t="s">
        <v>125</v>
      </c>
    </row>
    <row r="29" spans="1:22" ht="25.5">
      <c r="A29" s="41">
        <f t="shared" si="9"/>
        <v>20</v>
      </c>
      <c r="B29" s="42" t="s">
        <v>126</v>
      </c>
      <c r="C29" s="42" t="s">
        <v>127</v>
      </c>
      <c r="D29" s="42" t="s">
        <v>128</v>
      </c>
      <c r="E29" s="49" t="s">
        <v>129</v>
      </c>
      <c r="F29" s="42" t="s">
        <v>130</v>
      </c>
      <c r="G29" s="44" t="s">
        <v>54</v>
      </c>
      <c r="H29" s="45" t="s">
        <v>37</v>
      </c>
      <c r="I29" s="57">
        <v>44348</v>
      </c>
      <c r="J29" s="57">
        <v>44713</v>
      </c>
      <c r="K29" s="60">
        <v>10000</v>
      </c>
      <c r="L29" s="59">
        <f t="shared" si="19"/>
        <v>287</v>
      </c>
      <c r="M29" s="59">
        <f t="shared" si="20"/>
        <v>709.9999999999999</v>
      </c>
      <c r="N29" s="59">
        <f t="shared" si="21"/>
        <v>130</v>
      </c>
      <c r="O29" s="59">
        <f t="shared" si="22"/>
        <v>304</v>
      </c>
      <c r="P29" s="59">
        <f t="shared" si="23"/>
        <v>790</v>
      </c>
      <c r="Q29" s="59"/>
      <c r="R29" s="59">
        <f t="shared" si="24"/>
        <v>2221</v>
      </c>
      <c r="S29" s="59">
        <f t="shared" si="25"/>
        <v>591</v>
      </c>
      <c r="T29" s="59">
        <f t="shared" si="26"/>
        <v>1630</v>
      </c>
      <c r="U29" s="59">
        <f t="shared" si="27"/>
        <v>9409</v>
      </c>
      <c r="V29" s="69" t="s">
        <v>131</v>
      </c>
    </row>
    <row r="30" spans="1:22" ht="25.5">
      <c r="A30" s="41">
        <f t="shared" si="9"/>
        <v>21</v>
      </c>
      <c r="B30" s="46" t="s">
        <v>132</v>
      </c>
      <c r="C30" s="47" t="s">
        <v>133</v>
      </c>
      <c r="D30" s="47" t="s">
        <v>134</v>
      </c>
      <c r="E30" s="43" t="s">
        <v>135</v>
      </c>
      <c r="F30" s="47" t="s">
        <v>70</v>
      </c>
      <c r="G30" s="44" t="s">
        <v>36</v>
      </c>
      <c r="H30" s="45" t="s">
        <v>37</v>
      </c>
      <c r="I30" s="57">
        <v>44137</v>
      </c>
      <c r="J30" s="57">
        <v>44502</v>
      </c>
      <c r="K30" s="60">
        <v>18000</v>
      </c>
      <c r="L30" s="59">
        <f t="shared" si="19"/>
        <v>516.6</v>
      </c>
      <c r="M30" s="59">
        <f t="shared" si="20"/>
        <v>1277.9999999999998</v>
      </c>
      <c r="N30" s="59">
        <f t="shared" si="21"/>
        <v>234.00000000000003</v>
      </c>
      <c r="O30" s="59">
        <f t="shared" si="22"/>
        <v>547.2</v>
      </c>
      <c r="P30" s="59">
        <f t="shared" si="23"/>
        <v>1422</v>
      </c>
      <c r="Q30" s="59"/>
      <c r="R30" s="59">
        <f t="shared" si="24"/>
        <v>3997.8</v>
      </c>
      <c r="S30" s="59">
        <f t="shared" si="25"/>
        <v>1063.8000000000002</v>
      </c>
      <c r="T30" s="59">
        <f t="shared" si="26"/>
        <v>2934</v>
      </c>
      <c r="U30" s="59">
        <f t="shared" si="27"/>
        <v>16936.2</v>
      </c>
      <c r="V30" s="70">
        <v>200019600642550</v>
      </c>
    </row>
    <row r="31" spans="1:22" ht="25.5">
      <c r="A31" s="41">
        <f t="shared" si="9"/>
        <v>22</v>
      </c>
      <c r="B31" s="48" t="s">
        <v>136</v>
      </c>
      <c r="C31" s="47" t="s">
        <v>137</v>
      </c>
      <c r="D31" s="47" t="s">
        <v>138</v>
      </c>
      <c r="E31" s="43" t="s">
        <v>139</v>
      </c>
      <c r="F31" s="47" t="s">
        <v>140</v>
      </c>
      <c r="G31" s="44" t="s">
        <v>85</v>
      </c>
      <c r="H31" s="45" t="s">
        <v>37</v>
      </c>
      <c r="I31" s="57">
        <v>43525</v>
      </c>
      <c r="J31" s="57">
        <v>44621</v>
      </c>
      <c r="K31" s="58">
        <f>23000*1.3</f>
        <v>29900</v>
      </c>
      <c r="L31" s="59">
        <f t="shared" si="19"/>
        <v>858.13</v>
      </c>
      <c r="M31" s="59">
        <f t="shared" si="20"/>
        <v>2122.8999999999996</v>
      </c>
      <c r="N31" s="59">
        <f t="shared" si="21"/>
        <v>388.70000000000005</v>
      </c>
      <c r="O31" s="59">
        <f t="shared" si="22"/>
        <v>908.96</v>
      </c>
      <c r="P31" s="59">
        <f t="shared" si="23"/>
        <v>2362.1</v>
      </c>
      <c r="Q31" s="59"/>
      <c r="R31" s="59">
        <f t="shared" si="24"/>
        <v>6640.789999999999</v>
      </c>
      <c r="S31" s="59">
        <f t="shared" si="25"/>
        <v>1767.0900000000001</v>
      </c>
      <c r="T31" s="59">
        <f t="shared" si="26"/>
        <v>4873.699999999999</v>
      </c>
      <c r="U31" s="59">
        <f t="shared" si="27"/>
        <v>28132.91</v>
      </c>
      <c r="V31" s="67" t="s">
        <v>141</v>
      </c>
    </row>
    <row r="32" spans="1:22" ht="25.5">
      <c r="A32" s="41">
        <f t="shared" si="9"/>
        <v>23</v>
      </c>
      <c r="B32" s="42" t="s">
        <v>142</v>
      </c>
      <c r="C32" s="42" t="s">
        <v>143</v>
      </c>
      <c r="D32" s="42" t="s">
        <v>144</v>
      </c>
      <c r="E32" s="43" t="s">
        <v>34</v>
      </c>
      <c r="F32" s="42" t="s">
        <v>145</v>
      </c>
      <c r="G32" s="44" t="s">
        <v>43</v>
      </c>
      <c r="H32" s="45" t="s">
        <v>37</v>
      </c>
      <c r="I32" s="57">
        <v>44179</v>
      </c>
      <c r="J32" s="57">
        <v>44544</v>
      </c>
      <c r="K32" s="60">
        <f>22000</f>
        <v>22000</v>
      </c>
      <c r="L32" s="59">
        <f t="shared" si="19"/>
        <v>631.4</v>
      </c>
      <c r="M32" s="59">
        <f t="shared" si="20"/>
        <v>1561.9999999999998</v>
      </c>
      <c r="N32" s="59">
        <f t="shared" si="21"/>
        <v>286</v>
      </c>
      <c r="O32" s="59">
        <f t="shared" si="22"/>
        <v>668.8</v>
      </c>
      <c r="P32" s="59">
        <f t="shared" si="23"/>
        <v>1738</v>
      </c>
      <c r="Q32" s="59"/>
      <c r="R32" s="59">
        <f t="shared" si="24"/>
        <v>4886.2</v>
      </c>
      <c r="S32" s="59">
        <f t="shared" si="25"/>
        <v>1300.1999999999998</v>
      </c>
      <c r="T32" s="59">
        <f t="shared" si="26"/>
        <v>3586</v>
      </c>
      <c r="U32" s="59">
        <f t="shared" si="27"/>
        <v>20699.8</v>
      </c>
      <c r="V32" s="67" t="s">
        <v>146</v>
      </c>
    </row>
    <row r="33" spans="1:22" ht="25.5">
      <c r="A33" s="41">
        <f t="shared" si="9"/>
        <v>24</v>
      </c>
      <c r="B33" s="42" t="s">
        <v>147</v>
      </c>
      <c r="C33" s="42" t="s">
        <v>148</v>
      </c>
      <c r="D33" s="42" t="s">
        <v>149</v>
      </c>
      <c r="E33" s="43" t="s">
        <v>150</v>
      </c>
      <c r="F33" s="42" t="s">
        <v>151</v>
      </c>
      <c r="G33" s="44" t="s">
        <v>43</v>
      </c>
      <c r="H33" s="45" t="s">
        <v>37</v>
      </c>
      <c r="I33" s="57">
        <v>43405</v>
      </c>
      <c r="J33" s="57">
        <v>44501</v>
      </c>
      <c r="K33" s="58">
        <f>22000*1.3</f>
        <v>28600</v>
      </c>
      <c r="L33" s="59">
        <f t="shared" si="19"/>
        <v>820.82</v>
      </c>
      <c r="M33" s="59">
        <f t="shared" si="20"/>
        <v>2030.6</v>
      </c>
      <c r="N33" s="59">
        <f t="shared" si="21"/>
        <v>371.8</v>
      </c>
      <c r="O33" s="59">
        <f t="shared" si="22"/>
        <v>869.44</v>
      </c>
      <c r="P33" s="59">
        <f t="shared" si="23"/>
        <v>2259.4</v>
      </c>
      <c r="Q33" s="59"/>
      <c r="R33" s="59">
        <f t="shared" si="24"/>
        <v>6352.06</v>
      </c>
      <c r="S33" s="59">
        <f t="shared" si="25"/>
        <v>1690.2600000000002</v>
      </c>
      <c r="T33" s="59">
        <f t="shared" si="26"/>
        <v>4661.8</v>
      </c>
      <c r="U33" s="59">
        <f t="shared" si="27"/>
        <v>26909.739999999998</v>
      </c>
      <c r="V33" s="67" t="s">
        <v>152</v>
      </c>
    </row>
    <row r="34" spans="1:22" ht="25.5">
      <c r="A34" s="41">
        <f t="shared" si="9"/>
        <v>25</v>
      </c>
      <c r="B34" s="42" t="s">
        <v>153</v>
      </c>
      <c r="C34" s="42" t="s">
        <v>154</v>
      </c>
      <c r="D34" s="42" t="s">
        <v>155</v>
      </c>
      <c r="E34" s="43" t="s">
        <v>156</v>
      </c>
      <c r="F34" s="42" t="s">
        <v>157</v>
      </c>
      <c r="G34" s="44" t="s">
        <v>85</v>
      </c>
      <c r="H34" s="45" t="s">
        <v>37</v>
      </c>
      <c r="I34" s="57">
        <v>44137</v>
      </c>
      <c r="J34" s="57">
        <v>44502</v>
      </c>
      <c r="K34" s="58">
        <f>19000*1.3</f>
        <v>24700</v>
      </c>
      <c r="L34" s="59">
        <f t="shared" si="19"/>
        <v>708.89</v>
      </c>
      <c r="M34" s="59">
        <f t="shared" si="20"/>
        <v>1753.6999999999998</v>
      </c>
      <c r="N34" s="59">
        <f t="shared" si="21"/>
        <v>321.1</v>
      </c>
      <c r="O34" s="59">
        <f t="shared" si="22"/>
        <v>750.88</v>
      </c>
      <c r="P34" s="59">
        <f t="shared" si="23"/>
        <v>1951.3</v>
      </c>
      <c r="Q34" s="59"/>
      <c r="R34" s="59">
        <f t="shared" si="24"/>
        <v>5485.87</v>
      </c>
      <c r="S34" s="59">
        <f t="shared" si="25"/>
        <v>1459.77</v>
      </c>
      <c r="T34" s="59">
        <f t="shared" si="26"/>
        <v>4026.0999999999995</v>
      </c>
      <c r="U34" s="59">
        <f t="shared" si="27"/>
        <v>23240.23</v>
      </c>
      <c r="V34" s="68">
        <v>200019601381565</v>
      </c>
    </row>
    <row r="35" spans="1:22" ht="25.5">
      <c r="A35" s="41">
        <f t="shared" si="9"/>
        <v>26</v>
      </c>
      <c r="B35" s="42" t="s">
        <v>158</v>
      </c>
      <c r="C35" s="42" t="s">
        <v>159</v>
      </c>
      <c r="D35" s="42" t="s">
        <v>160</v>
      </c>
      <c r="E35" s="43" t="s">
        <v>59</v>
      </c>
      <c r="F35" s="42" t="s">
        <v>60</v>
      </c>
      <c r="G35" s="44" t="s">
        <v>61</v>
      </c>
      <c r="H35" s="45" t="s">
        <v>37</v>
      </c>
      <c r="I35" s="57">
        <v>44148</v>
      </c>
      <c r="J35" s="57">
        <v>44513</v>
      </c>
      <c r="K35" s="61">
        <f>36300*1.3</f>
        <v>47190</v>
      </c>
      <c r="L35" s="59">
        <f t="shared" si="19"/>
        <v>1354.353</v>
      </c>
      <c r="M35" s="59">
        <f t="shared" si="20"/>
        <v>3350.49</v>
      </c>
      <c r="N35" s="59">
        <f t="shared" si="21"/>
        <v>613.47</v>
      </c>
      <c r="O35" s="59">
        <f t="shared" si="22"/>
        <v>1434.576</v>
      </c>
      <c r="P35" s="59">
        <f t="shared" si="23"/>
        <v>3728.01</v>
      </c>
      <c r="Q35" s="59"/>
      <c r="R35" s="59">
        <f t="shared" si="24"/>
        <v>10480.899000000001</v>
      </c>
      <c r="S35" s="59">
        <f t="shared" si="25"/>
        <v>2788.929</v>
      </c>
      <c r="T35" s="59">
        <f t="shared" si="26"/>
        <v>7691.97</v>
      </c>
      <c r="U35" s="59">
        <f t="shared" si="27"/>
        <v>44401.070999999996</v>
      </c>
      <c r="V35" s="69" t="s">
        <v>161</v>
      </c>
    </row>
    <row r="36" spans="1:22" ht="25.5">
      <c r="A36" s="41">
        <f t="shared" si="9"/>
        <v>27</v>
      </c>
      <c r="B36" s="42" t="s">
        <v>162</v>
      </c>
      <c r="C36" s="42" t="s">
        <v>163</v>
      </c>
      <c r="D36" s="42" t="s">
        <v>164</v>
      </c>
      <c r="E36" s="43" t="s">
        <v>165</v>
      </c>
      <c r="F36" s="42" t="s">
        <v>166</v>
      </c>
      <c r="G36" s="44" t="s">
        <v>43</v>
      </c>
      <c r="H36" s="45" t="s">
        <v>37</v>
      </c>
      <c r="I36" s="57">
        <v>44147</v>
      </c>
      <c r="J36" s="57">
        <v>44512</v>
      </c>
      <c r="K36" s="60">
        <v>25000</v>
      </c>
      <c r="L36" s="59">
        <f t="shared" si="19"/>
        <v>717.5</v>
      </c>
      <c r="M36" s="59">
        <f t="shared" si="20"/>
        <v>1774.9999999999998</v>
      </c>
      <c r="N36" s="59">
        <f t="shared" si="21"/>
        <v>325.00000000000006</v>
      </c>
      <c r="O36" s="59">
        <f t="shared" si="22"/>
        <v>760</v>
      </c>
      <c r="P36" s="59">
        <f t="shared" si="23"/>
        <v>1975</v>
      </c>
      <c r="Q36" s="59"/>
      <c r="R36" s="59">
        <f t="shared" si="24"/>
        <v>5552.5</v>
      </c>
      <c r="S36" s="59">
        <f t="shared" si="25"/>
        <v>1477.5</v>
      </c>
      <c r="T36" s="59">
        <f t="shared" si="26"/>
        <v>4075</v>
      </c>
      <c r="U36" s="59">
        <f t="shared" si="27"/>
        <v>23522.5</v>
      </c>
      <c r="V36" s="69" t="s">
        <v>167</v>
      </c>
    </row>
    <row r="37" spans="1:22" ht="25.5">
      <c r="A37" s="41">
        <f t="shared" si="9"/>
        <v>28</v>
      </c>
      <c r="B37" s="48" t="s">
        <v>168</v>
      </c>
      <c r="C37" s="47" t="s">
        <v>169</v>
      </c>
      <c r="D37" s="47" t="s">
        <v>170</v>
      </c>
      <c r="E37" s="49" t="s">
        <v>171</v>
      </c>
      <c r="F37" s="42" t="s">
        <v>172</v>
      </c>
      <c r="G37" s="44" t="s">
        <v>61</v>
      </c>
      <c r="H37" s="45" t="s">
        <v>37</v>
      </c>
      <c r="I37" s="57">
        <v>44256</v>
      </c>
      <c r="J37" s="57">
        <v>44621</v>
      </c>
      <c r="K37" s="60">
        <v>30000</v>
      </c>
      <c r="L37" s="59">
        <f t="shared" si="19"/>
        <v>861</v>
      </c>
      <c r="M37" s="59">
        <f t="shared" si="20"/>
        <v>2130</v>
      </c>
      <c r="N37" s="59">
        <f t="shared" si="21"/>
        <v>390.00000000000006</v>
      </c>
      <c r="O37" s="59">
        <f t="shared" si="22"/>
        <v>912</v>
      </c>
      <c r="P37" s="59">
        <f t="shared" si="23"/>
        <v>2370</v>
      </c>
      <c r="Q37" s="59"/>
      <c r="R37" s="59">
        <f t="shared" si="24"/>
        <v>6663</v>
      </c>
      <c r="S37" s="59">
        <f t="shared" si="25"/>
        <v>1773</v>
      </c>
      <c r="T37" s="59">
        <f t="shared" si="26"/>
        <v>4890</v>
      </c>
      <c r="U37" s="59">
        <f t="shared" si="27"/>
        <v>28227</v>
      </c>
      <c r="V37" s="72">
        <v>200019601035106</v>
      </c>
    </row>
    <row r="38" spans="1:22" ht="25.5">
      <c r="A38" s="41">
        <f t="shared" si="9"/>
        <v>29</v>
      </c>
      <c r="B38" s="48" t="s">
        <v>173</v>
      </c>
      <c r="C38" s="47" t="s">
        <v>174</v>
      </c>
      <c r="D38" s="47" t="s">
        <v>175</v>
      </c>
      <c r="E38" s="43" t="s">
        <v>176</v>
      </c>
      <c r="F38" s="42" t="s">
        <v>177</v>
      </c>
      <c r="G38" s="44" t="s">
        <v>54</v>
      </c>
      <c r="H38" s="45" t="s">
        <v>37</v>
      </c>
      <c r="I38" s="57">
        <v>44208</v>
      </c>
      <c r="J38" s="57">
        <v>44573</v>
      </c>
      <c r="K38" s="61">
        <f>11000</f>
        <v>11000</v>
      </c>
      <c r="L38" s="59">
        <f t="shared" si="19"/>
        <v>315.7</v>
      </c>
      <c r="M38" s="59">
        <f t="shared" si="20"/>
        <v>780.9999999999999</v>
      </c>
      <c r="N38" s="59">
        <f t="shared" si="21"/>
        <v>143</v>
      </c>
      <c r="O38" s="59">
        <f t="shared" si="22"/>
        <v>334.4</v>
      </c>
      <c r="P38" s="59">
        <f t="shared" si="23"/>
        <v>869</v>
      </c>
      <c r="Q38" s="59"/>
      <c r="R38" s="59">
        <f t="shared" si="24"/>
        <v>2443.1</v>
      </c>
      <c r="S38" s="59">
        <f t="shared" si="25"/>
        <v>650.0999999999999</v>
      </c>
      <c r="T38" s="59">
        <f t="shared" si="26"/>
        <v>1793</v>
      </c>
      <c r="U38" s="59">
        <f t="shared" si="27"/>
        <v>10349.9</v>
      </c>
      <c r="V38" s="68">
        <v>200019603405889</v>
      </c>
    </row>
    <row r="39" spans="1:22" ht="25.5">
      <c r="A39" s="41">
        <f>+A38+1</f>
        <v>30</v>
      </c>
      <c r="B39" s="48" t="s">
        <v>178</v>
      </c>
      <c r="C39" s="47" t="s">
        <v>174</v>
      </c>
      <c r="D39" s="47" t="s">
        <v>179</v>
      </c>
      <c r="E39" s="49" t="s">
        <v>180</v>
      </c>
      <c r="F39" s="50" t="s">
        <v>181</v>
      </c>
      <c r="G39" s="44" t="s">
        <v>36</v>
      </c>
      <c r="H39" s="45" t="s">
        <v>37</v>
      </c>
      <c r="I39" s="57">
        <v>44348</v>
      </c>
      <c r="J39" s="57">
        <v>44713</v>
      </c>
      <c r="K39" s="60">
        <v>20000</v>
      </c>
      <c r="L39" s="59">
        <f t="shared" si="19"/>
        <v>574</v>
      </c>
      <c r="M39" s="59">
        <f t="shared" si="20"/>
        <v>1419.9999999999998</v>
      </c>
      <c r="N39" s="59">
        <f t="shared" si="21"/>
        <v>260</v>
      </c>
      <c r="O39" s="59">
        <f t="shared" si="22"/>
        <v>608</v>
      </c>
      <c r="P39" s="59">
        <f t="shared" si="23"/>
        <v>1580</v>
      </c>
      <c r="Q39" s="59"/>
      <c r="R39" s="59">
        <f t="shared" si="24"/>
        <v>4442</v>
      </c>
      <c r="S39" s="59">
        <f t="shared" si="25"/>
        <v>1182</v>
      </c>
      <c r="T39" s="59">
        <f t="shared" si="26"/>
        <v>3260</v>
      </c>
      <c r="U39" s="59">
        <f t="shared" si="27"/>
        <v>18818</v>
      </c>
      <c r="V39" s="73">
        <v>200011640417499</v>
      </c>
    </row>
    <row r="40" spans="1:22" ht="25.5">
      <c r="A40" s="41">
        <f>+A39+1</f>
        <v>31</v>
      </c>
      <c r="B40" s="48" t="s">
        <v>182</v>
      </c>
      <c r="C40" s="47" t="s">
        <v>183</v>
      </c>
      <c r="D40" s="47" t="s">
        <v>184</v>
      </c>
      <c r="E40" s="49" t="s">
        <v>140</v>
      </c>
      <c r="F40" s="50" t="s">
        <v>139</v>
      </c>
      <c r="G40" s="44" t="s">
        <v>85</v>
      </c>
      <c r="H40" s="45" t="s">
        <v>37</v>
      </c>
      <c r="I40" s="57">
        <v>44348</v>
      </c>
      <c r="J40" s="57">
        <v>44713</v>
      </c>
      <c r="K40" s="60">
        <f>23000*1.3</f>
        <v>29900</v>
      </c>
      <c r="L40" s="59">
        <f t="shared" si="19"/>
        <v>858.13</v>
      </c>
      <c r="M40" s="59">
        <f t="shared" si="20"/>
        <v>2122.8999999999996</v>
      </c>
      <c r="N40" s="59">
        <f t="shared" si="21"/>
        <v>388.70000000000005</v>
      </c>
      <c r="O40" s="59">
        <f t="shared" si="22"/>
        <v>908.96</v>
      </c>
      <c r="P40" s="59">
        <f t="shared" si="23"/>
        <v>2362.1</v>
      </c>
      <c r="Q40" s="59"/>
      <c r="R40" s="59">
        <f t="shared" si="24"/>
        <v>6640.789999999999</v>
      </c>
      <c r="S40" s="59">
        <f t="shared" si="25"/>
        <v>1767.0900000000001</v>
      </c>
      <c r="T40" s="59">
        <f t="shared" si="26"/>
        <v>4873.699999999999</v>
      </c>
      <c r="U40" s="59">
        <f t="shared" si="27"/>
        <v>28132.91</v>
      </c>
      <c r="V40" s="69" t="s">
        <v>185</v>
      </c>
    </row>
    <row r="41" spans="1:22" ht="25.5">
      <c r="A41" s="41">
        <f>+A40+1</f>
        <v>32</v>
      </c>
      <c r="B41" s="42" t="s">
        <v>186</v>
      </c>
      <c r="C41" s="42" t="s">
        <v>187</v>
      </c>
      <c r="D41" s="42" t="s">
        <v>188</v>
      </c>
      <c r="E41" s="43" t="s">
        <v>83</v>
      </c>
      <c r="F41" s="42" t="s">
        <v>84</v>
      </c>
      <c r="G41" s="44" t="s">
        <v>85</v>
      </c>
      <c r="H41" s="45" t="s">
        <v>37</v>
      </c>
      <c r="I41" s="57">
        <v>44147</v>
      </c>
      <c r="J41" s="57">
        <v>44512</v>
      </c>
      <c r="K41" s="60">
        <f>22050*1.3</f>
        <v>28665</v>
      </c>
      <c r="L41" s="59">
        <f t="shared" si="19"/>
        <v>822.6855</v>
      </c>
      <c r="M41" s="59">
        <f t="shared" si="20"/>
        <v>2035.215</v>
      </c>
      <c r="N41" s="59">
        <f t="shared" si="21"/>
        <v>372.64500000000004</v>
      </c>
      <c r="O41" s="59">
        <f t="shared" si="22"/>
        <v>871.416</v>
      </c>
      <c r="P41" s="59">
        <f t="shared" si="23"/>
        <v>2264.535</v>
      </c>
      <c r="Q41" s="59"/>
      <c r="R41" s="59">
        <f t="shared" si="24"/>
        <v>6366.496499999999</v>
      </c>
      <c r="S41" s="59">
        <f t="shared" si="25"/>
        <v>1694.1015000000002</v>
      </c>
      <c r="T41" s="59">
        <f t="shared" si="26"/>
        <v>4672.395</v>
      </c>
      <c r="U41" s="59">
        <f t="shared" si="27"/>
        <v>26970.8985</v>
      </c>
      <c r="V41" s="69" t="s">
        <v>189</v>
      </c>
    </row>
    <row r="42" spans="1:22" ht="25.5">
      <c r="A42" s="41">
        <f>+A41+1</f>
        <v>33</v>
      </c>
      <c r="B42" s="48" t="s">
        <v>190</v>
      </c>
      <c r="C42" s="47" t="s">
        <v>191</v>
      </c>
      <c r="D42" s="47" t="s">
        <v>192</v>
      </c>
      <c r="E42" s="43" t="s">
        <v>193</v>
      </c>
      <c r="F42" s="42" t="s">
        <v>194</v>
      </c>
      <c r="G42" s="44" t="s">
        <v>54</v>
      </c>
      <c r="H42" s="45" t="s">
        <v>37</v>
      </c>
      <c r="I42" s="57">
        <v>44208</v>
      </c>
      <c r="J42" s="57">
        <v>44573</v>
      </c>
      <c r="K42" s="61">
        <v>12000</v>
      </c>
      <c r="L42" s="59">
        <f t="shared" si="19"/>
        <v>344.4</v>
      </c>
      <c r="M42" s="59">
        <f t="shared" si="20"/>
        <v>851.9999999999999</v>
      </c>
      <c r="N42" s="59">
        <f t="shared" si="21"/>
        <v>156</v>
      </c>
      <c r="O42" s="59">
        <f t="shared" si="22"/>
        <v>364.8</v>
      </c>
      <c r="P42" s="59">
        <f t="shared" si="23"/>
        <v>948</v>
      </c>
      <c r="Q42" s="59"/>
      <c r="R42" s="59">
        <f t="shared" si="24"/>
        <v>2665.2</v>
      </c>
      <c r="S42" s="59">
        <f t="shared" si="25"/>
        <v>709.2</v>
      </c>
      <c r="T42" s="59">
        <f t="shared" si="26"/>
        <v>1956</v>
      </c>
      <c r="U42" s="59">
        <f t="shared" si="27"/>
        <v>11290.8</v>
      </c>
      <c r="V42" s="68">
        <v>200019603409562</v>
      </c>
    </row>
    <row r="43" spans="1:22" ht="25.5">
      <c r="A43" s="41">
        <f>+A42+1</f>
        <v>34</v>
      </c>
      <c r="B43" s="42" t="s">
        <v>195</v>
      </c>
      <c r="C43" s="42" t="s">
        <v>196</v>
      </c>
      <c r="D43" s="42" t="s">
        <v>197</v>
      </c>
      <c r="E43" s="43" t="s">
        <v>193</v>
      </c>
      <c r="F43" s="42" t="s">
        <v>194</v>
      </c>
      <c r="G43" s="44" t="s">
        <v>54</v>
      </c>
      <c r="H43" s="45" t="s">
        <v>37</v>
      </c>
      <c r="I43" s="57">
        <v>44166</v>
      </c>
      <c r="J43" s="57">
        <v>44531</v>
      </c>
      <c r="K43" s="60">
        <v>12000</v>
      </c>
      <c r="L43" s="59">
        <f t="shared" si="19"/>
        <v>344.4</v>
      </c>
      <c r="M43" s="59">
        <f t="shared" si="20"/>
        <v>851.9999999999999</v>
      </c>
      <c r="N43" s="59">
        <f t="shared" si="21"/>
        <v>156</v>
      </c>
      <c r="O43" s="59">
        <f t="shared" si="22"/>
        <v>364.8</v>
      </c>
      <c r="P43" s="59">
        <f t="shared" si="23"/>
        <v>948</v>
      </c>
      <c r="Q43" s="59"/>
      <c r="R43" s="59">
        <f t="shared" si="24"/>
        <v>2665.2</v>
      </c>
      <c r="S43" s="59">
        <f t="shared" si="25"/>
        <v>709.2</v>
      </c>
      <c r="T43" s="59">
        <f t="shared" si="26"/>
        <v>1956</v>
      </c>
      <c r="U43" s="59">
        <f t="shared" si="27"/>
        <v>11290.8</v>
      </c>
      <c r="V43" s="69" t="s">
        <v>198</v>
      </c>
    </row>
    <row r="44" spans="1:22" ht="25.5">
      <c r="A44" s="41">
        <f>+A45+1</f>
        <v>36</v>
      </c>
      <c r="B44" s="42" t="s">
        <v>199</v>
      </c>
      <c r="C44" s="42" t="s">
        <v>200</v>
      </c>
      <c r="D44" s="42" t="s">
        <v>201</v>
      </c>
      <c r="E44" s="43" t="s">
        <v>176</v>
      </c>
      <c r="F44" s="42" t="s">
        <v>202</v>
      </c>
      <c r="G44" s="44" t="s">
        <v>54</v>
      </c>
      <c r="H44" s="45" t="s">
        <v>37</v>
      </c>
      <c r="I44" s="57">
        <v>44166</v>
      </c>
      <c r="J44" s="57">
        <v>44531</v>
      </c>
      <c r="K44" s="60">
        <v>11000</v>
      </c>
      <c r="L44" s="59">
        <f t="shared" si="19"/>
        <v>315.7</v>
      </c>
      <c r="M44" s="59">
        <f t="shared" si="20"/>
        <v>780.9999999999999</v>
      </c>
      <c r="N44" s="59">
        <f t="shared" si="21"/>
        <v>143</v>
      </c>
      <c r="O44" s="59">
        <f t="shared" si="22"/>
        <v>334.4</v>
      </c>
      <c r="P44" s="59">
        <f t="shared" si="23"/>
        <v>869</v>
      </c>
      <c r="Q44" s="59"/>
      <c r="R44" s="59">
        <f t="shared" si="24"/>
        <v>2443.1</v>
      </c>
      <c r="S44" s="59">
        <f t="shared" si="25"/>
        <v>650.0999999999999</v>
      </c>
      <c r="T44" s="59">
        <f t="shared" si="26"/>
        <v>1793</v>
      </c>
      <c r="U44" s="59">
        <f t="shared" si="27"/>
        <v>10349.9</v>
      </c>
      <c r="V44" s="69" t="s">
        <v>203</v>
      </c>
    </row>
    <row r="45" spans="1:22" ht="25.5">
      <c r="A45" s="41">
        <f>+A43+1</f>
        <v>35</v>
      </c>
      <c r="B45" s="51" t="s">
        <v>204</v>
      </c>
      <c r="C45" s="52" t="s">
        <v>205</v>
      </c>
      <c r="D45" s="52" t="s">
        <v>206</v>
      </c>
      <c r="E45" s="43" t="s">
        <v>83</v>
      </c>
      <c r="F45" s="53" t="s">
        <v>207</v>
      </c>
      <c r="G45" s="44" t="s">
        <v>61</v>
      </c>
      <c r="H45" s="45" t="s">
        <v>37</v>
      </c>
      <c r="I45" s="57">
        <v>44621</v>
      </c>
      <c r="J45" s="57">
        <v>44986</v>
      </c>
      <c r="K45" s="60">
        <v>65018.43</v>
      </c>
      <c r="L45" s="59">
        <f t="shared" si="19"/>
        <v>1866.028941</v>
      </c>
      <c r="M45" s="59">
        <f t="shared" si="20"/>
        <v>4616.308529999999</v>
      </c>
      <c r="N45" s="59">
        <f t="shared" si="21"/>
        <v>845.23959</v>
      </c>
      <c r="O45" s="59">
        <f t="shared" si="22"/>
        <v>1976.560272</v>
      </c>
      <c r="P45" s="59">
        <f t="shared" si="23"/>
        <v>5136.45597</v>
      </c>
      <c r="Q45" s="59"/>
      <c r="R45" s="59">
        <f t="shared" si="24"/>
        <v>14440.593302999998</v>
      </c>
      <c r="S45" s="59">
        <f t="shared" si="25"/>
        <v>3842.589213</v>
      </c>
      <c r="T45" s="59">
        <f t="shared" si="26"/>
        <v>10598.004089999999</v>
      </c>
      <c r="U45" s="59">
        <f t="shared" si="27"/>
        <v>61175.840787</v>
      </c>
      <c r="V45" s="68">
        <v>200019600206164</v>
      </c>
    </row>
    <row r="46" spans="1:22" ht="25.5">
      <c r="A46" s="41">
        <f>+A44+1</f>
        <v>37</v>
      </c>
      <c r="B46" s="42" t="s">
        <v>208</v>
      </c>
      <c r="C46" s="42" t="s">
        <v>209</v>
      </c>
      <c r="D46" s="42" t="s">
        <v>210</v>
      </c>
      <c r="E46" s="43" t="s">
        <v>34</v>
      </c>
      <c r="F46" s="42" t="s">
        <v>211</v>
      </c>
      <c r="G46" s="44" t="s">
        <v>54</v>
      </c>
      <c r="H46" s="45" t="s">
        <v>37</v>
      </c>
      <c r="I46" s="57">
        <v>44166</v>
      </c>
      <c r="J46" s="57">
        <v>44531</v>
      </c>
      <c r="K46" s="60">
        <v>15000</v>
      </c>
      <c r="L46" s="59">
        <f t="shared" si="19"/>
        <v>430.5</v>
      </c>
      <c r="M46" s="59">
        <f t="shared" si="20"/>
        <v>1065</v>
      </c>
      <c r="N46" s="59">
        <f t="shared" si="21"/>
        <v>195.00000000000003</v>
      </c>
      <c r="O46" s="59">
        <f t="shared" si="22"/>
        <v>456</v>
      </c>
      <c r="P46" s="59">
        <f t="shared" si="23"/>
        <v>1185</v>
      </c>
      <c r="Q46" s="59"/>
      <c r="R46" s="59">
        <f t="shared" si="24"/>
        <v>3331.5</v>
      </c>
      <c r="S46" s="59">
        <f t="shared" si="25"/>
        <v>886.5</v>
      </c>
      <c r="T46" s="59">
        <f t="shared" si="26"/>
        <v>2445</v>
      </c>
      <c r="U46" s="59">
        <f t="shared" si="27"/>
        <v>14113.5</v>
      </c>
      <c r="V46" s="69" t="s">
        <v>212</v>
      </c>
    </row>
    <row r="47" spans="1:22" ht="25.5">
      <c r="A47" s="41">
        <f>+A46+1</f>
        <v>38</v>
      </c>
      <c r="B47" s="42" t="s">
        <v>213</v>
      </c>
      <c r="C47" s="42" t="s">
        <v>214</v>
      </c>
      <c r="D47" s="42" t="s">
        <v>215</v>
      </c>
      <c r="E47" s="43" t="s">
        <v>83</v>
      </c>
      <c r="F47" s="42" t="s">
        <v>216</v>
      </c>
      <c r="G47" s="44" t="s">
        <v>85</v>
      </c>
      <c r="H47" s="45" t="s">
        <v>37</v>
      </c>
      <c r="I47" s="57">
        <v>44137</v>
      </c>
      <c r="J47" s="57">
        <v>44502</v>
      </c>
      <c r="K47" s="58">
        <f>22000*1.3</f>
        <v>28600</v>
      </c>
      <c r="L47" s="59">
        <f t="shared" si="19"/>
        <v>820.82</v>
      </c>
      <c r="M47" s="59">
        <f t="shared" si="20"/>
        <v>2030.6</v>
      </c>
      <c r="N47" s="59">
        <f t="shared" si="21"/>
        <v>371.8</v>
      </c>
      <c r="O47" s="59">
        <f t="shared" si="22"/>
        <v>869.44</v>
      </c>
      <c r="P47" s="59">
        <f t="shared" si="23"/>
        <v>2259.4</v>
      </c>
      <c r="Q47" s="59"/>
      <c r="R47" s="59">
        <f t="shared" si="24"/>
        <v>6352.06</v>
      </c>
      <c r="S47" s="59">
        <f t="shared" si="25"/>
        <v>1690.2600000000002</v>
      </c>
      <c r="T47" s="59">
        <f t="shared" si="26"/>
        <v>4661.8</v>
      </c>
      <c r="U47" s="59">
        <f t="shared" si="27"/>
        <v>26909.739999999998</v>
      </c>
      <c r="V47" s="74">
        <v>200019602967060</v>
      </c>
    </row>
    <row r="48" spans="1:22" ht="25.5">
      <c r="A48" s="41">
        <f>+A47+1</f>
        <v>39</v>
      </c>
      <c r="B48" s="46" t="s">
        <v>217</v>
      </c>
      <c r="C48" s="47" t="s">
        <v>218</v>
      </c>
      <c r="D48" s="47" t="s">
        <v>219</v>
      </c>
      <c r="E48" s="43" t="s">
        <v>52</v>
      </c>
      <c r="F48" s="42" t="s">
        <v>53</v>
      </c>
      <c r="G48" s="44" t="s">
        <v>54</v>
      </c>
      <c r="H48" s="45" t="s">
        <v>37</v>
      </c>
      <c r="I48" s="57">
        <v>44137</v>
      </c>
      <c r="J48" s="57">
        <v>44502</v>
      </c>
      <c r="K48" s="60">
        <v>16500</v>
      </c>
      <c r="L48" s="59">
        <f t="shared" si="19"/>
        <v>473.55</v>
      </c>
      <c r="M48" s="59">
        <f t="shared" si="20"/>
        <v>1171.5</v>
      </c>
      <c r="N48" s="59">
        <f t="shared" si="21"/>
        <v>214.50000000000003</v>
      </c>
      <c r="O48" s="59">
        <f t="shared" si="22"/>
        <v>501.6</v>
      </c>
      <c r="P48" s="59">
        <f t="shared" si="23"/>
        <v>1303.5</v>
      </c>
      <c r="Q48" s="59"/>
      <c r="R48" s="59">
        <f t="shared" si="24"/>
        <v>3664.65</v>
      </c>
      <c r="S48" s="59">
        <f t="shared" si="25"/>
        <v>975.1500000000001</v>
      </c>
      <c r="T48" s="59">
        <f t="shared" si="26"/>
        <v>2689.5</v>
      </c>
      <c r="U48" s="59">
        <f t="shared" si="27"/>
        <v>15524.85</v>
      </c>
      <c r="V48" s="70">
        <v>200010111567733</v>
      </c>
    </row>
    <row r="49" spans="8:22" ht="12.75">
      <c r="H49" s="54"/>
      <c r="I49" s="54"/>
      <c r="J49" s="54" t="s">
        <v>220</v>
      </c>
      <c r="K49" s="62">
        <f>SUM(K10:K48)</f>
        <v>979601.86</v>
      </c>
      <c r="L49" s="63">
        <f aca="true" t="shared" si="28" ref="L49:U49">SUM(L10:L48)</f>
        <v>28114.573382000006</v>
      </c>
      <c r="M49" s="63">
        <f t="shared" si="28"/>
        <v>69551.73206000001</v>
      </c>
      <c r="N49" s="63">
        <f t="shared" si="28"/>
        <v>12734.824180000001</v>
      </c>
      <c r="O49" s="63">
        <f t="shared" si="28"/>
        <v>29779.896544</v>
      </c>
      <c r="P49" s="63">
        <f t="shared" si="28"/>
        <v>77388.54694</v>
      </c>
      <c r="Q49" s="63">
        <f t="shared" si="28"/>
        <v>0</v>
      </c>
      <c r="R49" s="63">
        <f t="shared" si="28"/>
        <v>217569.57310600005</v>
      </c>
      <c r="S49" s="63">
        <f t="shared" si="28"/>
        <v>57894.46992599999</v>
      </c>
      <c r="T49" s="63">
        <f t="shared" si="28"/>
        <v>159675.10318</v>
      </c>
      <c r="U49" s="63">
        <f t="shared" si="28"/>
        <v>921707.3900740002</v>
      </c>
      <c r="V49" s="63"/>
    </row>
  </sheetData>
  <sheetProtection/>
  <mergeCells count="1">
    <mergeCell ref="G7:G9"/>
  </mergeCells>
  <conditionalFormatting sqref="V26">
    <cfRule type="expression" priority="1" dxfId="11" stopIfTrue="1">
      <formula>AND(COUNTIF($V$26:$V$26,V26)&gt;1,NOT(ISBLANK(V26)))</formula>
    </cfRule>
  </conditionalFormatting>
  <conditionalFormatting sqref="V29">
    <cfRule type="expression" priority="8" dxfId="11" stopIfTrue="1">
      <formula>AND(COUNTIF($V$29:$V$29,V29)&gt;1,NOT(ISBLANK(V29)))</formula>
    </cfRule>
  </conditionalFormatting>
  <conditionalFormatting sqref="V37">
    <cfRule type="expression" priority="9" dxfId="11" stopIfTrue="1">
      <formula>AND(COUNTIF($V$37:$V$37,V37)&gt;1,NOT(ISBLANK(V37)))</formula>
    </cfRule>
  </conditionalFormatting>
  <conditionalFormatting sqref="V39">
    <cfRule type="expression" priority="3" dxfId="11" stopIfTrue="1">
      <formula>AND(COUNTIF($V$39:$V$39,V39)&gt;1,NOT(ISBLANK(V39)))</formula>
    </cfRule>
    <cfRule type="expression" priority="4" dxfId="11" stopIfTrue="1">
      <formula>AND(COUNTIF($V$39:$V$39,V39)&gt;1,NOT(ISBLANK(V39)))</formula>
    </cfRule>
    <cfRule type="expression" priority="5" dxfId="11" stopIfTrue="1">
      <formula>AND(COUNTIF($V$39:$V$39,V39)&gt;1,NOT(ISBLANK(V39)))</formula>
    </cfRule>
    <cfRule type="duplicateValues" priority="6" dxfId="0">
      <formula>AND(COUNTIF($V$39:$V$39,V39)&gt;1,NOT(ISBLANK(V39)))</formula>
    </cfRule>
    <cfRule type="duplicateValues" priority="7" dxfId="0" stopIfTrue="1">
      <formula>AND(COUNTIF($V$39:$V$39,V39)&gt;1,NOT(ISBLANK(V39)))</formula>
    </cfRule>
  </conditionalFormatting>
  <conditionalFormatting sqref="V40">
    <cfRule type="expression" priority="2" dxfId="11" stopIfTrue="1">
      <formula>AND(COUNTIF($V$40:$V$40,V40)&gt;1,NOT(ISBLANK(V40)))</formula>
    </cfRule>
  </conditionalFormatting>
  <conditionalFormatting sqref="V47">
    <cfRule type="expression" priority="10" dxfId="11" stopIfTrue="1">
      <formula>AND(COUNTIF($V$47:$V$47,V47)&gt;1,NOT(ISBLANK(V47)))</formula>
    </cfRule>
    <cfRule type="expression" priority="11" dxfId="11" stopIfTrue="1">
      <formula>AND(COUNTIF($V$47:$V$47,V47)&gt;1,NOT(ISBLANK(V47)))</formula>
    </cfRule>
  </conditionalFormatting>
  <conditionalFormatting sqref="V12 V17 V24:V25 V28 V35:V36 V43">
    <cfRule type="expression" priority="15" dxfId="11" stopIfTrue="1">
      <formula>AND(COUNTIF($V$12:$V$12,V12)+COUNTIF($V$17:$V$17,V12)+COUNTIF($V$24:$V$25,V12)+COUNTIF($V$28:$V$28,V12)+COUNTIF($V$35:$V$36,V12)+COUNTIF($V$43:$V$43,V12)&gt;1,NOT(ISBLANK(V12)))</formula>
    </cfRule>
  </conditionalFormatting>
  <conditionalFormatting sqref="V18 V15 V23 V44 V41 V46">
    <cfRule type="expression" priority="16" dxfId="11" stopIfTrue="1">
      <formula>AND(COUNTIF($V$18:$V$18,V15)+COUNTIF($V$15:$V$15,V15)+COUNTIF($V$23:$V$23,V15)+COUNTIF($V$44:$V$44,V15)+COUNTIF($V$41:$V$41,V15)+COUNTIF($V$46:$V$46,V15)&gt;1,NOT(ISBLANK(V15)))</formula>
    </cfRule>
  </conditionalFormatting>
  <printOptions/>
  <pageMargins left="0.7" right="0.7" top="0.75" bottom="0.75" header="0.3" footer="0.3"/>
  <pageSetup orientation="portrait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2"/>
  <sheetViews>
    <sheetView workbookViewId="0" topLeftCell="A1">
      <selection activeCell="F20" sqref="F20"/>
    </sheetView>
  </sheetViews>
  <sheetFormatPr defaultColWidth="11.421875" defaultRowHeight="12.75"/>
  <cols>
    <col min="1" max="1" width="4.57421875" style="0" customWidth="1"/>
    <col min="2" max="2" width="30.57421875" style="0" customWidth="1"/>
    <col min="3" max="3" width="26.8515625" style="0" customWidth="1"/>
    <col min="4" max="4" width="23.57421875" style="0" customWidth="1"/>
    <col min="5" max="5" width="19.8515625" style="0" customWidth="1"/>
    <col min="6" max="6" width="16.421875" style="0" customWidth="1"/>
    <col min="7" max="7" width="26.57421875" style="0" customWidth="1"/>
    <col min="8" max="8" width="15.00390625" style="2" customWidth="1"/>
  </cols>
  <sheetData>
    <row r="1" spans="1:8" ht="15">
      <c r="A1" s="78" t="s">
        <v>221</v>
      </c>
      <c r="B1" s="78"/>
      <c r="C1" s="78"/>
      <c r="D1" s="78"/>
      <c r="E1" s="78"/>
      <c r="F1" s="78"/>
      <c r="G1" s="78"/>
      <c r="H1" s="78"/>
    </row>
    <row r="2" spans="1:8" ht="12.75">
      <c r="A2" s="79" t="s">
        <v>222</v>
      </c>
      <c r="B2" s="79"/>
      <c r="C2" s="79"/>
      <c r="D2" s="79"/>
      <c r="E2" s="79"/>
      <c r="F2" s="79"/>
      <c r="G2" s="79"/>
      <c r="H2" s="79"/>
    </row>
    <row r="3" spans="1:8" ht="12.75">
      <c r="A3" s="79" t="s">
        <v>223</v>
      </c>
      <c r="B3" s="79"/>
      <c r="C3" s="79"/>
      <c r="D3" s="79"/>
      <c r="E3" s="79"/>
      <c r="F3" s="79"/>
      <c r="G3" s="79"/>
      <c r="H3" s="79"/>
    </row>
    <row r="8" spans="1:9" s="1" customFormat="1" ht="12.75">
      <c r="A8" s="80" t="s">
        <v>224</v>
      </c>
      <c r="B8" s="80"/>
      <c r="C8" s="80"/>
      <c r="D8" s="80"/>
      <c r="E8" s="80"/>
      <c r="F8" s="1" t="s">
        <v>225</v>
      </c>
      <c r="H8" s="1" t="s">
        <v>226</v>
      </c>
      <c r="I8" s="26"/>
    </row>
    <row r="9" spans="1:9" ht="27" customHeight="1">
      <c r="A9" s="81" t="s">
        <v>227</v>
      </c>
      <c r="B9" s="82"/>
      <c r="C9" s="4" t="s">
        <v>228</v>
      </c>
      <c r="E9" s="4" t="s">
        <v>229</v>
      </c>
      <c r="H9"/>
      <c r="I9" s="2"/>
    </row>
    <row r="10" spans="1:8" ht="30">
      <c r="A10" s="5" t="s">
        <v>230</v>
      </c>
      <c r="B10" s="6" t="s">
        <v>231</v>
      </c>
      <c r="C10" s="6" t="s">
        <v>232</v>
      </c>
      <c r="D10" s="6" t="s">
        <v>233</v>
      </c>
      <c r="E10" s="6" t="s">
        <v>234</v>
      </c>
      <c r="F10" s="6" t="s">
        <v>235</v>
      </c>
      <c r="G10" s="6" t="s">
        <v>236</v>
      </c>
      <c r="H10" s="6" t="s">
        <v>237</v>
      </c>
    </row>
    <row r="11" spans="1:8" ht="15">
      <c r="A11" s="7">
        <v>1</v>
      </c>
      <c r="B11" s="8" t="s">
        <v>238</v>
      </c>
      <c r="C11" s="8" t="s">
        <v>239</v>
      </c>
      <c r="D11" s="9" t="s">
        <v>240</v>
      </c>
      <c r="E11" s="10" t="s">
        <v>241</v>
      </c>
      <c r="F11" s="11">
        <v>43556</v>
      </c>
      <c r="G11" s="12" t="s">
        <v>242</v>
      </c>
      <c r="H11" s="13">
        <v>32500</v>
      </c>
    </row>
    <row r="12" spans="1:8" ht="15">
      <c r="A12" s="7">
        <f aca="true" t="shared" si="0" ref="A12:A19">+A11+1</f>
        <v>2</v>
      </c>
      <c r="B12" s="14" t="s">
        <v>243</v>
      </c>
      <c r="C12" s="14" t="s">
        <v>244</v>
      </c>
      <c r="D12" s="15" t="s">
        <v>245</v>
      </c>
      <c r="E12" s="16" t="s">
        <v>246</v>
      </c>
      <c r="F12" s="11">
        <v>43739</v>
      </c>
      <c r="G12" s="12" t="s">
        <v>247</v>
      </c>
      <c r="H12" s="13">
        <v>11000</v>
      </c>
    </row>
    <row r="13" spans="1:8" ht="15">
      <c r="A13" s="7">
        <f t="shared" si="0"/>
        <v>3</v>
      </c>
      <c r="B13" s="8" t="s">
        <v>248</v>
      </c>
      <c r="C13" s="8" t="s">
        <v>249</v>
      </c>
      <c r="D13" s="9" t="s">
        <v>250</v>
      </c>
      <c r="E13" s="14" t="s">
        <v>247</v>
      </c>
      <c r="F13" s="17">
        <v>43497</v>
      </c>
      <c r="G13" s="12" t="s">
        <v>247</v>
      </c>
      <c r="H13" s="13">
        <v>11000</v>
      </c>
    </row>
    <row r="14" spans="1:8" ht="15">
      <c r="A14" s="7">
        <f t="shared" si="0"/>
        <v>4</v>
      </c>
      <c r="B14" s="14" t="s">
        <v>251</v>
      </c>
      <c r="C14" s="14" t="s">
        <v>252</v>
      </c>
      <c r="D14" s="15" t="s">
        <v>253</v>
      </c>
      <c r="E14" s="16" t="s">
        <v>254</v>
      </c>
      <c r="F14" s="11">
        <v>43313</v>
      </c>
      <c r="G14" s="12" t="s">
        <v>41</v>
      </c>
      <c r="H14" s="13">
        <v>10000</v>
      </c>
    </row>
    <row r="15" spans="1:8" ht="15">
      <c r="A15" s="7">
        <f t="shared" si="0"/>
        <v>5</v>
      </c>
      <c r="B15" s="14" t="s">
        <v>255</v>
      </c>
      <c r="C15" s="14" t="s">
        <v>256</v>
      </c>
      <c r="D15" s="15" t="s">
        <v>257</v>
      </c>
      <c r="E15" s="14" t="s">
        <v>247</v>
      </c>
      <c r="F15" s="11">
        <v>43905</v>
      </c>
      <c r="G15" s="18" t="s">
        <v>247</v>
      </c>
      <c r="H15" s="13">
        <v>11000</v>
      </c>
    </row>
    <row r="16" spans="1:8" ht="15">
      <c r="A16" s="7">
        <f t="shared" si="0"/>
        <v>6</v>
      </c>
      <c r="B16" s="14" t="s">
        <v>258</v>
      </c>
      <c r="C16" s="14" t="s">
        <v>259</v>
      </c>
      <c r="D16" s="15" t="s">
        <v>260</v>
      </c>
      <c r="E16" s="14" t="s">
        <v>247</v>
      </c>
      <c r="F16" s="11">
        <v>44593</v>
      </c>
      <c r="G16" s="18" t="s">
        <v>247</v>
      </c>
      <c r="H16" s="13">
        <v>11000</v>
      </c>
    </row>
    <row r="17" spans="1:8" ht="15">
      <c r="A17" s="7">
        <f t="shared" si="0"/>
        <v>7</v>
      </c>
      <c r="B17" s="8" t="s">
        <v>261</v>
      </c>
      <c r="C17" s="8" t="s">
        <v>262</v>
      </c>
      <c r="D17" s="9" t="s">
        <v>263</v>
      </c>
      <c r="E17" s="14" t="s">
        <v>247</v>
      </c>
      <c r="F17" s="11">
        <v>44013</v>
      </c>
      <c r="G17" s="19" t="s">
        <v>247</v>
      </c>
      <c r="H17" s="13">
        <v>11000</v>
      </c>
    </row>
    <row r="18" spans="1:8" ht="15">
      <c r="A18" s="7">
        <f t="shared" si="0"/>
        <v>8</v>
      </c>
      <c r="B18" s="14" t="s">
        <v>264</v>
      </c>
      <c r="C18" s="14" t="s">
        <v>265</v>
      </c>
      <c r="D18" s="15" t="s">
        <v>266</v>
      </c>
      <c r="E18" s="14" t="s">
        <v>267</v>
      </c>
      <c r="F18" s="11">
        <v>44013</v>
      </c>
      <c r="G18" s="19" t="s">
        <v>247</v>
      </c>
      <c r="H18" s="13">
        <v>26000</v>
      </c>
    </row>
    <row r="19" spans="1:8" ht="15">
      <c r="A19" s="7">
        <f t="shared" si="0"/>
        <v>9</v>
      </c>
      <c r="B19" s="14" t="s">
        <v>268</v>
      </c>
      <c r="C19" s="14" t="s">
        <v>269</v>
      </c>
      <c r="D19" s="15" t="s">
        <v>270</v>
      </c>
      <c r="E19" s="14" t="s">
        <v>267</v>
      </c>
      <c r="F19" s="11">
        <v>44013</v>
      </c>
      <c r="G19" s="19" t="s">
        <v>247</v>
      </c>
      <c r="H19" s="13">
        <v>26000</v>
      </c>
    </row>
    <row r="20" spans="1:8" ht="12.75">
      <c r="A20" s="20"/>
      <c r="B20" s="21"/>
      <c r="C20" s="21"/>
      <c r="D20" s="21"/>
      <c r="E20" s="21"/>
      <c r="F20" s="21"/>
      <c r="G20" s="21"/>
      <c r="H20" s="22"/>
    </row>
    <row r="21" spans="1:8" ht="12.75">
      <c r="A21" s="20"/>
      <c r="B21" s="21"/>
      <c r="C21" s="21"/>
      <c r="D21" s="21"/>
      <c r="E21" s="21"/>
      <c r="F21" s="21"/>
      <c r="G21" s="21"/>
      <c r="H21" s="22"/>
    </row>
    <row r="22" spans="1:8" ht="12.75">
      <c r="A22" s="83" t="s">
        <v>271</v>
      </c>
      <c r="B22" s="83"/>
      <c r="C22" s="83"/>
      <c r="D22" s="83"/>
      <c r="E22" s="83"/>
      <c r="F22" s="83"/>
      <c r="G22" s="83"/>
      <c r="H22" s="23">
        <f>SUM(H11:H21)</f>
        <v>149500</v>
      </c>
    </row>
    <row r="23" ht="12.75">
      <c r="A23" s="4"/>
    </row>
    <row r="24" ht="12.75">
      <c r="A24" s="4" t="s">
        <v>272</v>
      </c>
    </row>
    <row r="25" ht="12.75">
      <c r="A25" s="4"/>
    </row>
    <row r="26" ht="12.75">
      <c r="A26" s="4"/>
    </row>
    <row r="27" ht="12.75">
      <c r="A27" s="4"/>
    </row>
    <row r="28" ht="12.75">
      <c r="A28" s="4"/>
    </row>
    <row r="29" spans="1:10" s="2" customFormat="1" ht="24" customHeight="1">
      <c r="A29" s="4"/>
      <c r="B29" s="24" t="s">
        <v>273</v>
      </c>
      <c r="C29" s="25"/>
      <c r="D29" s="25"/>
      <c r="E29" s="25"/>
      <c r="F29" s="25"/>
      <c r="G29" s="24" t="s">
        <v>274</v>
      </c>
      <c r="I29"/>
      <c r="J29"/>
    </row>
    <row r="30" spans="1:10" s="2" customFormat="1" ht="15">
      <c r="A30" s="4"/>
      <c r="B30" s="3" t="s">
        <v>275</v>
      </c>
      <c r="C30" s="25"/>
      <c r="D30" s="25"/>
      <c r="E30" s="25"/>
      <c r="F30" s="25"/>
      <c r="G30" s="3" t="s">
        <v>276</v>
      </c>
      <c r="I30"/>
      <c r="J30"/>
    </row>
    <row r="31" ht="12.75">
      <c r="A31" s="4"/>
    </row>
    <row r="32" ht="12.75">
      <c r="A32" s="4"/>
    </row>
  </sheetData>
  <sheetProtection/>
  <mergeCells count="6">
    <mergeCell ref="A1:H1"/>
    <mergeCell ref="A2:H2"/>
    <mergeCell ref="A3:H3"/>
    <mergeCell ref="A8:E8"/>
    <mergeCell ref="A9:B9"/>
    <mergeCell ref="A22:G22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MUNDIOTECH</cp:lastModifiedBy>
  <cp:lastPrinted>2013-03-13T19:00:22Z</cp:lastPrinted>
  <dcterms:created xsi:type="dcterms:W3CDTF">2006-07-11T17:39:34Z</dcterms:created>
  <dcterms:modified xsi:type="dcterms:W3CDTF">2022-08-30T00:37:58Z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5B7F1F8D0A3B41059B4DF18A3D00C8C8</vt:lpwstr>
  </property>
  <property fmtid="{D5CDD505-2E9C-101B-9397-08002B2CF9AE}" pid="3" name="KSOProductBuildVer">
    <vt:lpwstr>1033-11.2.0.11156</vt:lpwstr>
  </property>
</Properties>
</file>